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updateLinks="always" codeName="EstaPasta_de_trabalho" hidePivotFieldList="1"/>
  <mc:AlternateContent xmlns:mc="http://schemas.openxmlformats.org/markup-compatibility/2006">
    <mc:Choice Requires="x15">
      <x15ac:absPath xmlns:x15ac="http://schemas.microsoft.com/office/spreadsheetml/2010/11/ac" url="\\spdmflsrv\SPDM\Compartilhada_ADM\HOSPITAIS DE CAMPANHA\SER Taboão\Site\Conteúdo Acesso a Informação\1. Atividades e Resultados - Planilha de Produção\"/>
    </mc:Choice>
  </mc:AlternateContent>
  <xr:revisionPtr revIDLastSave="0" documentId="14_{89D706FC-B6D8-4E28-AD52-93890A0B95AF}" xr6:coauthVersionLast="45" xr6:coauthVersionMax="45" xr10:uidLastSave="{00000000-0000-0000-0000-000000000000}"/>
  <bookViews>
    <workbookView xWindow="-120" yWindow="-120" windowWidth="24240" windowHeight="13140" tabRatio="835" xr2:uid="{00000000-000D-0000-FFFF-FFFF00000000}"/>
  </bookViews>
  <sheets>
    <sheet name="SITE 2020" sheetId="132" r:id="rId1"/>
    <sheet name="Planilha1" sheetId="138" state="hidden" r:id="rId2"/>
    <sheet name="2 Maternidade" sheetId="26" state="hidden" r:id="rId3"/>
    <sheet name="Plan1" sheetId="134" state="hidden" r:id="rId4"/>
    <sheet name="6 Internações Bairros" sheetId="45" state="hidden" r:id="rId5"/>
    <sheet name="10 Indicadores NIC" sheetId="56" state="hidden" r:id="rId6"/>
  </sheets>
  <externalReferences>
    <externalReference r:id="rId7"/>
  </externalReferences>
  <definedNames>
    <definedName name="_xlnm._FilterDatabase" localSheetId="4" hidden="1">'6 Internações Bairros'!$A$6:$B$6</definedName>
    <definedName name="_xlnm.Print_Area" localSheetId="5">'10 Indicadores NIC'!$A$1:$K$65</definedName>
    <definedName name="_xlnm.Print_Area" localSheetId="2">'2 Maternidade'!$A$1:$AA$66</definedName>
    <definedName name="_xlnm.Print_Area" localSheetId="4">'6 Internações Bairros'!$A$1:$I$84</definedName>
    <definedName name="_xlnm.Print_Area" localSheetId="0">'SITE 2020'!$A$1:$J$16</definedName>
    <definedName name="hrs_antena">#REF!</definedName>
    <definedName name="idades">#REF!</definedName>
    <definedName name="idades_antena">#REF!</definedName>
    <definedName name="intervalo_de_hor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38" l="1"/>
  <c r="F25" i="138"/>
  <c r="E25" i="138"/>
  <c r="D25" i="138"/>
  <c r="C25" i="138"/>
  <c r="B25" i="138"/>
  <c r="G24" i="138"/>
  <c r="F24" i="138"/>
  <c r="E24" i="138"/>
  <c r="D24" i="138"/>
  <c r="C24" i="138"/>
  <c r="B24" i="138"/>
  <c r="D19" i="138"/>
  <c r="B19" i="138"/>
  <c r="D18" i="138"/>
  <c r="B18" i="138"/>
  <c r="D17" i="138"/>
  <c r="B17" i="138"/>
  <c r="D16" i="138"/>
  <c r="B16" i="138"/>
  <c r="D12" i="138"/>
  <c r="B12" i="138"/>
  <c r="D11" i="138"/>
  <c r="B11" i="138"/>
  <c r="D10" i="138"/>
  <c r="B10" i="138"/>
  <c r="D9" i="138"/>
  <c r="B9" i="138"/>
  <c r="D13" i="138" l="1"/>
  <c r="F17" i="138"/>
  <c r="F18" i="138"/>
  <c r="F11" i="138"/>
  <c r="B20" i="138"/>
  <c r="B13" i="138"/>
  <c r="F19" i="138"/>
  <c r="D20" i="138"/>
  <c r="F10" i="138"/>
  <c r="F12" i="138"/>
  <c r="F16" i="138"/>
  <c r="F9" i="138"/>
  <c r="F20" i="138" l="1"/>
  <c r="F13" i="138"/>
  <c r="I19" i="26"/>
  <c r="I20" i="26"/>
  <c r="I21" i="26"/>
  <c r="J24" i="56" l="1"/>
  <c r="Z24" i="26" l="1"/>
  <c r="Z23" i="26"/>
  <c r="A3" i="45" l="1"/>
  <c r="J21" i="56" l="1"/>
  <c r="B40" i="132" l="1"/>
  <c r="B44" i="132"/>
  <c r="H73" i="26" l="1"/>
  <c r="H74" i="26"/>
  <c r="H75" i="26"/>
  <c r="H72" i="26"/>
  <c r="H76" i="26" s="1"/>
  <c r="I72" i="26"/>
  <c r="I73" i="26"/>
  <c r="I74" i="26"/>
  <c r="I75" i="26"/>
  <c r="J72" i="26"/>
  <c r="K72" i="26"/>
  <c r="L72" i="26"/>
  <c r="M72" i="26"/>
  <c r="J74" i="26"/>
  <c r="K74" i="26"/>
  <c r="L74" i="26"/>
  <c r="M74" i="26"/>
  <c r="J75" i="26"/>
  <c r="K75" i="26"/>
  <c r="L75" i="26"/>
  <c r="M75" i="26"/>
  <c r="M76" i="26" s="1"/>
  <c r="L76" i="26" l="1"/>
  <c r="K76" i="26"/>
  <c r="J76" i="26"/>
  <c r="I76" i="26"/>
  <c r="J22" i="56" l="1"/>
  <c r="B14" i="26" l="1"/>
  <c r="J40" i="26" l="1"/>
  <c r="G73" i="26" l="1"/>
  <c r="F73" i="26"/>
  <c r="Z38" i="26" l="1"/>
  <c r="Z4" i="26" l="1"/>
  <c r="I83" i="26" l="1"/>
  <c r="I84" i="26"/>
  <c r="I82" i="26"/>
  <c r="I85" i="26" l="1"/>
  <c r="D40" i="26" l="1"/>
  <c r="F40" i="26"/>
  <c r="H40" i="26"/>
  <c r="L40" i="26"/>
  <c r="N40" i="26"/>
  <c r="P40" i="26"/>
  <c r="R40" i="26"/>
  <c r="T40" i="26"/>
  <c r="V40" i="26"/>
  <c r="X40" i="26"/>
  <c r="B40" i="26"/>
  <c r="Z20" i="26" l="1"/>
  <c r="Z19" i="26"/>
  <c r="Z37" i="26" l="1"/>
  <c r="Z39" i="26"/>
  <c r="Z42" i="26"/>
  <c r="Z11" i="26"/>
  <c r="Z12" i="26"/>
  <c r="Z30" i="26" l="1"/>
  <c r="Z31" i="26"/>
  <c r="Z29" i="26"/>
  <c r="Z21" i="26"/>
  <c r="Z18" i="26"/>
  <c r="B32" i="26" l="1"/>
  <c r="C31" i="26" s="1"/>
  <c r="B22" i="26"/>
  <c r="C19" i="26" s="1"/>
  <c r="J2" i="56"/>
  <c r="Z7" i="26"/>
  <c r="Z10" i="26"/>
  <c r="C83" i="26"/>
  <c r="D83" i="26"/>
  <c r="E83" i="26"/>
  <c r="F83" i="26"/>
  <c r="G83" i="26"/>
  <c r="H83" i="26"/>
  <c r="J83" i="26"/>
  <c r="K83" i="26"/>
  <c r="L83" i="26"/>
  <c r="M83" i="26"/>
  <c r="N83" i="26"/>
  <c r="C84" i="26"/>
  <c r="D84" i="26"/>
  <c r="E84" i="26"/>
  <c r="F84" i="26"/>
  <c r="G84" i="26"/>
  <c r="H84" i="26"/>
  <c r="J84" i="26"/>
  <c r="K84" i="26"/>
  <c r="L84" i="26"/>
  <c r="M84" i="26"/>
  <c r="N84" i="26"/>
  <c r="N82" i="26"/>
  <c r="M82" i="26"/>
  <c r="L82" i="26"/>
  <c r="K82" i="26"/>
  <c r="J82" i="26"/>
  <c r="H82" i="26"/>
  <c r="G82" i="26"/>
  <c r="F82" i="26"/>
  <c r="E82" i="26"/>
  <c r="D82" i="26"/>
  <c r="C82" i="26"/>
  <c r="B74" i="26"/>
  <c r="C74" i="26"/>
  <c r="D74" i="26"/>
  <c r="E74" i="26"/>
  <c r="F74" i="26"/>
  <c r="G74" i="26"/>
  <c r="B75" i="26"/>
  <c r="C75" i="26"/>
  <c r="D75" i="26"/>
  <c r="E75" i="26"/>
  <c r="F75" i="26"/>
  <c r="G75" i="26"/>
  <c r="F72" i="26"/>
  <c r="F76" i="26" s="1"/>
  <c r="G72" i="26"/>
  <c r="E72" i="26"/>
  <c r="D72" i="26"/>
  <c r="C72" i="26"/>
  <c r="B72" i="26"/>
  <c r="D22" i="26"/>
  <c r="F22" i="26"/>
  <c r="H22" i="26"/>
  <c r="J22" i="26"/>
  <c r="L22" i="26"/>
  <c r="N22" i="26"/>
  <c r="P22" i="26"/>
  <c r="R22" i="26"/>
  <c r="T22" i="26"/>
  <c r="U19" i="26" s="1"/>
  <c r="V22" i="26"/>
  <c r="X22" i="26"/>
  <c r="J23" i="56" s="1"/>
  <c r="J32" i="56"/>
  <c r="Z46" i="26"/>
  <c r="Z36" i="26"/>
  <c r="Z32" i="26"/>
  <c r="AA32" i="26" s="1"/>
  <c r="X32" i="26"/>
  <c r="Y32" i="26" s="1"/>
  <c r="V32" i="26"/>
  <c r="W32" i="26" s="1"/>
  <c r="T32" i="26"/>
  <c r="U32" i="26" s="1"/>
  <c r="R32" i="26"/>
  <c r="S32" i="26" s="1"/>
  <c r="P32" i="26"/>
  <c r="Q32" i="26" s="1"/>
  <c r="N32" i="26"/>
  <c r="O32" i="26" s="1"/>
  <c r="L32" i="26"/>
  <c r="M32" i="26" s="1"/>
  <c r="J32" i="26"/>
  <c r="K32" i="26" s="1"/>
  <c r="H32" i="26"/>
  <c r="I32" i="26" s="1"/>
  <c r="F32" i="26"/>
  <c r="G32" i="26" s="1"/>
  <c r="D32" i="26"/>
  <c r="E32" i="26" s="1"/>
  <c r="Z22" i="26"/>
  <c r="Y18" i="26" l="1"/>
  <c r="Y19" i="26"/>
  <c r="Y20" i="26"/>
  <c r="J57" i="56" s="1"/>
  <c r="F25" i="26"/>
  <c r="G19" i="26"/>
  <c r="G21" i="26"/>
  <c r="G20" i="26"/>
  <c r="D76" i="26"/>
  <c r="L85" i="26"/>
  <c r="B76" i="26"/>
  <c r="G76" i="26"/>
  <c r="D25" i="26"/>
  <c r="E19" i="26"/>
  <c r="S19" i="26"/>
  <c r="C76" i="26"/>
  <c r="E76" i="26"/>
  <c r="M85" i="26"/>
  <c r="K85" i="26"/>
  <c r="K30" i="26"/>
  <c r="F85" i="26"/>
  <c r="G18" i="26"/>
  <c r="J85" i="26"/>
  <c r="H85" i="26"/>
  <c r="G85" i="26"/>
  <c r="E85" i="26"/>
  <c r="D85" i="26"/>
  <c r="C85" i="26"/>
  <c r="W20" i="26"/>
  <c r="W18" i="26"/>
  <c r="W19" i="26"/>
  <c r="W21" i="26"/>
  <c r="Q20" i="26"/>
  <c r="Q19" i="26"/>
  <c r="Q21" i="26"/>
  <c r="Q18" i="26"/>
  <c r="O19" i="26"/>
  <c r="O21" i="26"/>
  <c r="O20" i="26"/>
  <c r="O18" i="26"/>
  <c r="N85" i="26"/>
  <c r="Y31" i="26"/>
  <c r="X25" i="26"/>
  <c r="V25" i="26"/>
  <c r="T25" i="26"/>
  <c r="R25" i="26"/>
  <c r="AA31" i="26"/>
  <c r="N25" i="26"/>
  <c r="L25" i="26"/>
  <c r="M19" i="26"/>
  <c r="M20" i="26"/>
  <c r="M18" i="26"/>
  <c r="M21" i="26"/>
  <c r="AA18" i="26"/>
  <c r="AA19" i="26"/>
  <c r="U29" i="26"/>
  <c r="S21" i="26"/>
  <c r="S30" i="26"/>
  <c r="O30" i="26"/>
  <c r="W30" i="26"/>
  <c r="Y21" i="26"/>
  <c r="E29" i="26"/>
  <c r="K20" i="26"/>
  <c r="K18" i="26"/>
  <c r="K19" i="26"/>
  <c r="K21" i="26"/>
  <c r="J25" i="26"/>
  <c r="I31" i="26"/>
  <c r="C21" i="26"/>
  <c r="B25" i="26"/>
  <c r="S18" i="26"/>
  <c r="M29" i="26"/>
  <c r="Q31" i="26"/>
  <c r="P25" i="26"/>
  <c r="H25" i="26"/>
  <c r="G30" i="26"/>
  <c r="C18" i="26"/>
  <c r="I29" i="26"/>
  <c r="Q29" i="26"/>
  <c r="Y29" i="26"/>
  <c r="M31" i="26"/>
  <c r="U31" i="26"/>
  <c r="Z14" i="26"/>
  <c r="E18" i="26"/>
  <c r="U18" i="26"/>
  <c r="G29" i="26"/>
  <c r="K29" i="26"/>
  <c r="O29" i="26"/>
  <c r="S29" i="26"/>
  <c r="W29" i="26"/>
  <c r="E30" i="26"/>
  <c r="I30" i="26"/>
  <c r="M30" i="26"/>
  <c r="Q30" i="26"/>
  <c r="U30" i="26"/>
  <c r="Y30" i="26"/>
  <c r="J58" i="56" s="1"/>
  <c r="G31" i="26"/>
  <c r="K31" i="26"/>
  <c r="O31" i="26"/>
  <c r="S31" i="26"/>
  <c r="W31" i="26"/>
  <c r="S20" i="26"/>
  <c r="E21" i="26"/>
  <c r="I18" i="26"/>
  <c r="U21" i="26"/>
  <c r="AA29" i="26"/>
  <c r="AA30" i="26"/>
  <c r="E31" i="26"/>
  <c r="AA20" i="26"/>
  <c r="AA21" i="26"/>
  <c r="C30" i="26"/>
  <c r="C32" i="26"/>
  <c r="C29" i="26"/>
  <c r="E20" i="26"/>
  <c r="U20" i="26"/>
  <c r="C20" i="26"/>
  <c r="O22" i="26" l="1"/>
  <c r="M22" i="26"/>
  <c r="G22" i="26"/>
  <c r="W22" i="26"/>
  <c r="U22" i="26"/>
  <c r="Z25" i="26"/>
  <c r="S22" i="26"/>
  <c r="K22" i="26"/>
  <c r="E22" i="26"/>
  <c r="Y22" i="26"/>
  <c r="I22" i="26"/>
  <c r="Q22" i="26"/>
  <c r="AA22" i="26"/>
  <c r="J6" i="56"/>
  <c r="C22" i="26"/>
  <c r="J48" i="56" l="1"/>
  <c r="J47" i="56"/>
  <c r="J44" i="56"/>
  <c r="J4" i="56"/>
  <c r="J5" i="56" l="1"/>
  <c r="J43" i="56"/>
  <c r="J3" i="56"/>
  <c r="J45" i="56" l="1"/>
  <c r="J46" i="56"/>
  <c r="J42" i="56"/>
  <c r="Z40" i="2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565656" type="6" refreshedVersion="4" background="1">
    <textPr codePage="850" sourceFile="C:\Users\6381065\Desktop\565656.txt" decimal="," thousands=".">
      <textFields>
        <textField/>
      </textFields>
    </textPr>
  </connection>
  <connection id="2" xr16:uid="{00000000-0015-0000-FFFF-FFFF01000000}" name="8989898989" type="6" refreshedVersion="4" background="1">
    <textPr sourceFile="C:\Users\6381065\Desktop\8989898989.txt" delimited="0" decimal="," thousands=".">
      <textFields count="3">
        <textField/>
        <textField position="2"/>
        <textField position="4"/>
      </textFields>
    </textPr>
  </connection>
  <connection id="3" xr16:uid="{00000000-0015-0000-FFFF-FFFF02000000}" name="8999991" type="6" refreshedVersion="4" background="1" saveData="1">
    <textPr codePage="850" sourceFile="C:\Users\6381065\Desktop\899999.txt" decimal="," thousands=".">
      <textFields>
        <textField/>
      </textFields>
    </textPr>
  </connection>
  <connection id="4" xr16:uid="{00000000-0015-0000-FFFF-FFFF03000000}" name="9999999999" type="6" refreshedVersion="4" background="1">
    <textPr codePage="850" sourceFile="C:\Users\6381065\Desktop\9999999999.txt" decimal="," thousands=".">
      <textFields>
        <textField/>
      </textFields>
    </textPr>
  </connection>
  <connection id="5" xr16:uid="{00000000-0015-0000-FFFF-FFFF04000000}" name="antenasok" type="6" refreshedVersion="4" background="1" saveData="1">
    <textPr codePage="850" sourceFile="C:\Users\6381065\Desktop\antenasok.txt" decimal="," thousands=".">
      <textFields>
        <textField/>
      </textFields>
    </textPr>
  </connection>
  <connection id="6" xr16:uid="{00000000-0015-0000-FFFF-FFFF05000000}" name="HEIN" type="6" refreshedVersion="4" background="1">
    <textPr codePage="850" sourceFile="C:\Users\6381065\Desktop\HEIN.txt" decimal="," thousands=".">
      <textFields>
        <textField/>
      </textFields>
    </textPr>
  </connection>
  <connection id="7" xr16:uid="{00000000-0015-0000-FFFF-FFFF06000000}" name="horas antenas" type="6" refreshedVersion="4" background="1">
    <textPr codePage="850" sourceFile="C:\Users\6381065\Desktop\horas antenas.txt" decimal="," thousands=".">
      <textFields>
        <textField/>
      </textFields>
    </textPr>
  </connection>
  <connection id="8" xr16:uid="{00000000-0015-0000-FFFF-FFFF07000000}" name="HORAS JULHO 23333" type="6" refreshedVersion="4" background="1">
    <textPr codePage="850" sourceFile="C:\Users\6381065\Desktop\HORAS JULHO 23333.txt" decimal="," thousands=".">
      <textFields>
        <textField/>
      </textFields>
    </textPr>
  </connection>
  <connection id="9" xr16:uid="{00000000-0015-0000-FFFF-FFFF08000000}" name="HORAS JUNHO" type="6" refreshedVersion="4" background="1">
    <textPr codePage="850" sourceFile="C:\Users\6381065\Desktop\HORAS JUNHO.txt" decimal="," thousands=".">
      <textFields>
        <textField/>
      </textFields>
    </textPr>
  </connection>
  <connection id="10" xr16:uid="{00000000-0015-0000-FFFF-FFFF09000000}" name="HORAS JUNHO1" type="6" refreshedVersion="4" background="1" saveData="1">
    <textPr codePage="850" sourceFile="C:\Users\6381065\Desktop\HORAS JUNHO.txt" decimal="," thousands=".">
      <textFields>
        <textField/>
      </textFields>
    </textPr>
  </connection>
  <connection id="11" xr16:uid="{00000000-0015-0000-FFFF-FFFF0A000000}" name="horas ok" type="6" refreshedVersion="4" background="1" saveData="1">
    <textPr codePage="850" sourceFile="C:\Users\6381065\Desktop\horas ok.txt" decimal="," thousands=".">
      <textFields>
        <textField/>
      </textFields>
    </textPr>
  </connection>
  <connection id="12" xr16:uid="{00000000-0015-0000-FFFF-FFFF0B000000}" name="idades !!" type="6" refreshedVersion="4" background="1">
    <textPr sourceFile="C:\Users\6381065\Desktop\idades !!.txt" decimal="," thousands=".">
      <textFields count="2">
        <textField/>
        <textField/>
      </textFields>
    </textPr>
  </connection>
  <connection id="13" xr16:uid="{00000000-0015-0000-FFFF-FFFF0C000000}" name="INTERVALO JULHO" type="6" refreshedVersion="4" background="1">
    <textPr sourceFile="C:\Users\6381065\Desktop\INTERVALO JULHO.txt" delimited="0" decimal="," thousands=".">
      <textFields count="3">
        <textField/>
        <textField position="5"/>
        <textField position="7"/>
      </textFields>
    </textPr>
  </connection>
</connections>
</file>

<file path=xl/sharedStrings.xml><?xml version="1.0" encoding="utf-8"?>
<sst xmlns="http://schemas.openxmlformats.org/spreadsheetml/2006/main" count="423" uniqueCount="182">
  <si>
    <t>Total</t>
  </si>
  <si>
    <t>Procedimentos</t>
  </si>
  <si>
    <t>Parto Normal</t>
  </si>
  <si>
    <t>Parto Forceps</t>
  </si>
  <si>
    <t>Total de Partos</t>
  </si>
  <si>
    <t>Laqueadura</t>
  </si>
  <si>
    <t>Curetagem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</si>
  <si>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</si>
  <si>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</si>
  <si>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</si>
  <si>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</si>
  <si>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</si>
  <si>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</si>
  <si>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</si>
  <si>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</si>
  <si>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</si>
  <si>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</si>
  <si>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</si>
  <si>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</si>
  <si>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Clinica Médica</t>
  </si>
  <si>
    <t>Ortopedia</t>
  </si>
  <si>
    <t>TOTAL</t>
  </si>
  <si>
    <t>Neonatologia</t>
  </si>
  <si>
    <t>Média de Permanência</t>
  </si>
  <si>
    <t>Total de Saídas</t>
  </si>
  <si>
    <t xml:space="preserve">Alta Melhorada </t>
  </si>
  <si>
    <t>Atendimento Urgência/Emergência</t>
  </si>
  <si>
    <t>JULHO</t>
  </si>
  <si>
    <t>AGOSTO</t>
  </si>
  <si>
    <t>SETEMBRO</t>
  </si>
  <si>
    <t>ABRIL</t>
  </si>
  <si>
    <t>OUTUBRO</t>
  </si>
  <si>
    <t>MAIO</t>
  </si>
  <si>
    <t>NOVEMBRO</t>
  </si>
  <si>
    <t>JUNHO</t>
  </si>
  <si>
    <t>DEZEMBRO</t>
  </si>
  <si>
    <t>GRUPO</t>
  </si>
  <si>
    <t>ORDEM</t>
  </si>
  <si>
    <t>B3/2015</t>
  </si>
  <si>
    <t>ID_MED</t>
  </si>
  <si>
    <t>MEDIDA</t>
  </si>
  <si>
    <t>FONTE</t>
  </si>
  <si>
    <t>OBSERVAÇÕES</t>
  </si>
  <si>
    <t>FICHA</t>
  </si>
  <si>
    <t>PE2015</t>
  </si>
  <si>
    <t>PERFIL</t>
  </si>
  <si>
    <t>S</t>
  </si>
  <si>
    <t>Média de paciente-dia</t>
  </si>
  <si>
    <t>Média de leitos operacionais</t>
  </si>
  <si>
    <t>Nº salas cirúrgicas (TOTAL)</t>
  </si>
  <si>
    <t>TOTAL e categorias</t>
  </si>
  <si>
    <t>Nº salas cirúrgicas - Centro Cirúrgico</t>
  </si>
  <si>
    <t>subitem da medida 615</t>
  </si>
  <si>
    <t>N.A</t>
  </si>
  <si>
    <t xml:space="preserve">Nº salas cirúrgicas - Unidade de Cirurgia Ambulatorial </t>
  </si>
  <si>
    <t>Nº salas cirúrgicas - Centro Obstétrico</t>
  </si>
  <si>
    <t>AMBULATÓRIO</t>
  </si>
  <si>
    <t>Nº Consultas ambulatoriais (realizadas)</t>
  </si>
  <si>
    <t>N.A.</t>
  </si>
  <si>
    <t>Nº consultas médicas (realizadas)</t>
  </si>
  <si>
    <t>% Perda primária - 1ª consulta médica</t>
  </si>
  <si>
    <t>% Absenteísmo  - 1ª consulta médica</t>
  </si>
  <si>
    <t>% Absenteísmo do retorno médico</t>
  </si>
  <si>
    <t>U/E</t>
  </si>
  <si>
    <t>Consulta de urgência (PA)</t>
  </si>
  <si>
    <t>Consultas PA (Atendimentos no PA)</t>
  </si>
  <si>
    <t>Consulta de urgência (PS)</t>
  </si>
  <si>
    <t>Consultas P.S.</t>
  </si>
  <si>
    <t>HOSPITAL PARTOS E HD</t>
  </si>
  <si>
    <t>Total de Saídas (Altas+Evasões+Desistências+Óbitos+Transf. Ext)</t>
  </si>
  <si>
    <t>Saídas - HD (CIR)</t>
  </si>
  <si>
    <t>Saída de HD - TOTAL</t>
  </si>
  <si>
    <t>SADT</t>
  </si>
  <si>
    <t>Exames de Imagens</t>
  </si>
  <si>
    <t>Laboratório clínico [Ext+Int]</t>
  </si>
  <si>
    <t>SADT (Exceto Lab. Clínico e Imagens)</t>
  </si>
  <si>
    <t>CIRURGIA</t>
  </si>
  <si>
    <t>Nº de cirurgias - TOTAL</t>
  </si>
  <si>
    <t>Pacientes internados; pacientes ambulatoriais</t>
  </si>
  <si>
    <t>Nº de cirurgias ambulatoriais (maiores e menores)</t>
  </si>
  <si>
    <t>Inclui pequenos procedimentos, sem a presença do anestesista.</t>
  </si>
  <si>
    <t>Nº de cirurgias de Hospital-Dia</t>
  </si>
  <si>
    <t>Nº cirurgias - pacientes ambulatoriais (maiores)</t>
  </si>
  <si>
    <t xml:space="preserve">Nº cirurgias - pacientes internados </t>
  </si>
  <si>
    <t>subitem da medida 636</t>
  </si>
  <si>
    <t>Taxa (porcentagem) de cirurgias suspensas</t>
  </si>
  <si>
    <t>Taxa de colecistectomia laparoscópica</t>
  </si>
  <si>
    <t>Taxa de mortalidade operatória (até 7 dias) - CQH</t>
  </si>
  <si>
    <t>INDICADORES HOSPITALARES</t>
  </si>
  <si>
    <t>Taxa de ocupação (operacional)</t>
  </si>
  <si>
    <t>Taxa de ocupação hospitalar</t>
  </si>
  <si>
    <t>Índice de Renovação (Giro de leito)</t>
  </si>
  <si>
    <t>Intervalo de Substituição</t>
  </si>
  <si>
    <t>Taxa de Mortalidade Hospitalar</t>
  </si>
  <si>
    <t>Taxa de Mortalidade Institucional</t>
  </si>
  <si>
    <t>Média de permanência (UTI adulto)</t>
  </si>
  <si>
    <t>Média de permanência (UTI neonatal)</t>
  </si>
  <si>
    <t>Média de permanência (UTI pediátrica)</t>
  </si>
  <si>
    <t>Média de permanência sem psiquiatria</t>
  </si>
  <si>
    <t>Taxa de ocupação hospitalar (UTI adulto)</t>
  </si>
  <si>
    <t>Taxa de ocupação hospitalar (UTI neonatal)</t>
  </si>
  <si>
    <t>Taxa de ocupação hospitalar (UTI pediátrica)</t>
  </si>
  <si>
    <t xml:space="preserve">OUTROS INDICADORES </t>
  </si>
  <si>
    <t>Taxa de cesárea</t>
  </si>
  <si>
    <t>Taxa de cesárea em primípara (CQH)</t>
  </si>
  <si>
    <t>Taxa de APGAR de 5' (CQH)</t>
  </si>
  <si>
    <t>Estratificar</t>
  </si>
  <si>
    <t>Mortalidade neonatal - PN até 1.000g</t>
  </si>
  <si>
    <t>Mortalidade neonatal - PN 1.001 - 1.500g</t>
  </si>
  <si>
    <t>estratificar</t>
  </si>
  <si>
    <t>Mortalidade neonatal - PN 1.501 - 2.500g</t>
  </si>
  <si>
    <t>Mortalidade neonatal - PN &gt; ou igual 2.500g</t>
  </si>
  <si>
    <t>Partos - Cesárias</t>
  </si>
  <si>
    <t>Indicador do Mês</t>
  </si>
  <si>
    <t>Leitos instalados (EAS) - Capacidade Instalada</t>
  </si>
  <si>
    <t>Paciente/Dia</t>
  </si>
  <si>
    <t>Leito/Dia</t>
  </si>
  <si>
    <t>Parto Cesárea</t>
  </si>
  <si>
    <t>Partos - Total</t>
  </si>
  <si>
    <t>Obs.: Alterar as fórmulas das células em destaque.</t>
  </si>
  <si>
    <t>Total de Óbitos Natimorto</t>
  </si>
  <si>
    <t>Altas Melhoradas Maternidade</t>
  </si>
  <si>
    <t>STATUS</t>
  </si>
  <si>
    <t>outubro</t>
  </si>
  <si>
    <t>contratado</t>
  </si>
  <si>
    <t>realizado</t>
  </si>
  <si>
    <t>Procedimentos em primigestas</t>
  </si>
  <si>
    <t>Total de Partos primigestas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</si>
  <si>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</si>
  <si>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</si>
  <si>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</si>
  <si>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</si>
  <si>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</si>
  <si>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</si>
  <si>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</si>
  <si>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</si>
  <si>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</si>
  <si>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</si>
  <si>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</si>
  <si>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</si>
  <si>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UNIDADE MISTA - TABOÃO DA SERRA</t>
  </si>
  <si>
    <t>SPDM - ASSOCIAÇÃO PAULISTA PARA O DESENVOLVIMENTO DA MEDICINA</t>
  </si>
  <si>
    <t>PROCEDIMENTOS EM PRIMIGESTAS</t>
  </si>
  <si>
    <t>PROCEDIMENTOS</t>
  </si>
  <si>
    <t>Maternidade</t>
  </si>
  <si>
    <t xml:space="preserve">Transferencia para outros hospitais </t>
  </si>
  <si>
    <t>Transferencia para o HGP</t>
  </si>
  <si>
    <t>NEONATOLOGIA/BERÇÁRIO</t>
  </si>
  <si>
    <t>Neonatologia/berçário</t>
  </si>
  <si>
    <t>total de procedimentos</t>
  </si>
  <si>
    <t>procedimentos</t>
  </si>
  <si>
    <t>primigestas</t>
  </si>
  <si>
    <t>Total de Atendimentos</t>
  </si>
  <si>
    <t>CLINICA OBSTÉTRICA/GINECOLÓGICA</t>
  </si>
  <si>
    <t>Saída Hospitalar - Total (maternidade)</t>
  </si>
  <si>
    <t>Internação (Entrada) - Total (maternidade)</t>
  </si>
  <si>
    <t>Parto Normal/Domiciliar</t>
  </si>
  <si>
    <t xml:space="preserve">Óbitos </t>
  </si>
  <si>
    <t>NATIMORTO</t>
  </si>
  <si>
    <t xml:space="preserve">TOTAL </t>
  </si>
  <si>
    <t xml:space="preserve">                               MATERNIDADE</t>
  </si>
  <si>
    <t>2º TRIMESTRE - 2020</t>
  </si>
  <si>
    <t>3º TRIMESTRE - 2020</t>
  </si>
  <si>
    <t>4º TRIMESTRE - 2020</t>
  </si>
  <si>
    <t>ATENDIMENTO URGÊNCIA/EMERGÊNCIA - 2020</t>
  </si>
  <si>
    <t>INTERNAÇÕES    -   2020</t>
  </si>
  <si>
    <t>HOSPITAL DE CAMPANHA DE TABOÃO DA SERRA</t>
  </si>
  <si>
    <t>PRONTOS SOCORROS MUNICIPAIS DE TABOÃO DA SERRA</t>
  </si>
  <si>
    <t>PRODUÇÃO ASSISTENCIAL 2020</t>
  </si>
  <si>
    <t>1º Semestre</t>
  </si>
  <si>
    <t>2º Semestre</t>
  </si>
  <si>
    <t>Total do Ano</t>
  </si>
  <si>
    <t>Pediatria</t>
  </si>
  <si>
    <t>Clinica Obstétrica/Ginecológica</t>
  </si>
  <si>
    <t>Internação</t>
  </si>
  <si>
    <t>Contratado</t>
  </si>
  <si>
    <t>Realizado</t>
  </si>
  <si>
    <t>ATENDIMENTO URGÊNCIA / EMERGÊNCIA</t>
  </si>
  <si>
    <t>SAÍDAS HOSPITALARES</t>
  </si>
  <si>
    <t>Fonte:  Prestação de Contas 2020</t>
  </si>
  <si>
    <t>* Demanda Espontânea</t>
  </si>
  <si>
    <t>Atendimento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</si>
</sst>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\ ;\-#,##0.00\ ;\-#\ ;@\ "/>
    <numFmt numFmtId="165" formatCode="_(* #,##0.00_);_(* \(#,##0.00\);_(* \-??_);_(@_)"/>
    <numFmt numFmtId="166" formatCode="#,##0.0"/>
    <numFmt numFmtId="167" formatCode="[$R$-416]&quot; &quot;#,##0.00;[Red]&quot;-&quot;[$R$-416]&quot; &quot;#,##0.00"/>
  </numFmts>
  <fonts count="7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Arial1"/>
      <charset val="1"/>
    </font>
    <font>
      <sz val="10"/>
      <color rgb="FF000000"/>
      <name val="Arial1"/>
      <charset val="1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b/>
      <sz val="15"/>
      <color indexed="56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Tahoma"/>
      <family val="2"/>
    </font>
    <font>
      <b/>
      <sz val="10"/>
      <color theme="0"/>
      <name val="Calibri"/>
      <family val="2"/>
      <scheme val="minor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8"/>
      <color theme="1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Arial1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theme="1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0"/>
      <name val="Arial"/>
      <family val="2"/>
      <charset val="1"/>
    </font>
    <font>
      <b/>
      <i/>
      <sz val="16"/>
      <color theme="1"/>
      <name val="Liberation Sans"/>
      <family val="2"/>
    </font>
    <font>
      <b/>
      <i/>
      <u/>
      <sz val="11"/>
      <color theme="1"/>
      <name val="Liberation Sans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7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A5A5"/>
        <bgColor rgb="FFBFBFBF"/>
      </patternFill>
    </fill>
    <fill>
      <patternFill patternType="solid">
        <fgColor theme="0"/>
        <bgColor rgb="FFFFCC99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5D9F1"/>
        <bgColor rgb="FFD9D9D9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6">
    <xf numFmtId="0" fontId="0" fillId="0" borderId="0"/>
    <xf numFmtId="9" fontId="2" fillId="0" borderId="0" applyFont="0" applyFill="0" applyBorder="0" applyAlignment="0" applyProtection="0"/>
    <xf numFmtId="0" fontId="4" fillId="0" borderId="0"/>
    <xf numFmtId="9" fontId="4" fillId="0" borderId="0"/>
    <xf numFmtId="0" fontId="5" fillId="0" borderId="0"/>
    <xf numFmtId="164" fontId="4" fillId="0" borderId="0"/>
    <xf numFmtId="0" fontId="8" fillId="0" borderId="0"/>
    <xf numFmtId="9" fontId="8" fillId="0" borderId="0" applyFill="0" applyBorder="0" applyAlignment="0" applyProtection="0"/>
    <xf numFmtId="0" fontId="9" fillId="0" borderId="0"/>
    <xf numFmtId="0" fontId="10" fillId="0" borderId="0"/>
    <xf numFmtId="0" fontId="11" fillId="0" borderId="4" applyNumberFormat="0" applyFill="0" applyAlignment="0" applyProtection="0"/>
    <xf numFmtId="165" fontId="10" fillId="0" borderId="0"/>
    <xf numFmtId="0" fontId="14" fillId="0" borderId="0">
      <alignment horizontal="center"/>
    </xf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8" fillId="0" borderId="0"/>
    <xf numFmtId="0" fontId="18" fillId="0" borderId="0"/>
    <xf numFmtId="0" fontId="19" fillId="8" borderId="0"/>
    <xf numFmtId="0" fontId="19" fillId="8" borderId="0"/>
    <xf numFmtId="43" fontId="2" fillId="0" borderId="0" applyFont="0" applyFill="0" applyBorder="0" applyAlignment="0" applyProtection="0"/>
    <xf numFmtId="0" fontId="39" fillId="0" borderId="0"/>
    <xf numFmtId="0" fontId="40" fillId="0" borderId="0"/>
    <xf numFmtId="0" fontId="41" fillId="10" borderId="0"/>
    <xf numFmtId="0" fontId="41" fillId="11" borderId="0"/>
    <xf numFmtId="0" fontId="40" fillId="12" borderId="0"/>
    <xf numFmtId="0" fontId="42" fillId="13" borderId="0"/>
    <xf numFmtId="0" fontId="43" fillId="14" borderId="0"/>
    <xf numFmtId="0" fontId="44" fillId="0" borderId="0"/>
    <xf numFmtId="0" fontId="45" fillId="0" borderId="0"/>
    <xf numFmtId="0" fontId="46" fillId="15" borderId="0"/>
    <xf numFmtId="0" fontId="47" fillId="0" borderId="0"/>
    <xf numFmtId="0" fontId="48" fillId="0" borderId="0"/>
    <xf numFmtId="0" fontId="49" fillId="0" borderId="0"/>
    <xf numFmtId="0" fontId="50" fillId="16" borderId="0"/>
    <xf numFmtId="0" fontId="51" fillId="16" borderId="60"/>
    <xf numFmtId="0" fontId="39" fillId="0" borderId="0"/>
    <xf numFmtId="0" fontId="39" fillId="0" borderId="0"/>
    <xf numFmtId="0" fontId="42" fillId="0" borderId="0"/>
    <xf numFmtId="0" fontId="52" fillId="0" borderId="0"/>
    <xf numFmtId="0" fontId="53" fillId="0" borderId="0"/>
    <xf numFmtId="0" fontId="54" fillId="10" borderId="0"/>
    <xf numFmtId="0" fontId="54" fillId="11" borderId="0"/>
    <xf numFmtId="0" fontId="53" fillId="12" borderId="0"/>
    <xf numFmtId="0" fontId="55" fillId="13" borderId="0"/>
    <xf numFmtId="0" fontId="56" fillId="14" borderId="0"/>
    <xf numFmtId="0" fontId="57" fillId="0" borderId="0"/>
    <xf numFmtId="0" fontId="58" fillId="15" borderId="0"/>
    <xf numFmtId="0" fontId="59" fillId="0" borderId="0"/>
    <xf numFmtId="0" fontId="60" fillId="0" borderId="0"/>
    <xf numFmtId="0" fontId="61" fillId="0" borderId="0"/>
    <xf numFmtId="0" fontId="62" fillId="0" borderId="0"/>
    <xf numFmtId="0" fontId="63" fillId="16" borderId="0"/>
    <xf numFmtId="0" fontId="64" fillId="16" borderId="60"/>
    <xf numFmtId="0" fontId="52" fillId="0" borderId="0"/>
    <xf numFmtId="0" fontId="52" fillId="0" borderId="0"/>
    <xf numFmtId="0" fontId="55" fillId="0" borderId="0"/>
    <xf numFmtId="0" fontId="65" fillId="0" borderId="0"/>
    <xf numFmtId="0" fontId="66" fillId="0" borderId="0">
      <alignment horizontal="center"/>
    </xf>
    <xf numFmtId="0" fontId="66" fillId="0" borderId="0">
      <alignment horizontal="center" textRotation="90"/>
    </xf>
    <xf numFmtId="0" fontId="67" fillId="0" borderId="0"/>
    <xf numFmtId="167" fontId="6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0" fontId="6" fillId="0" borderId="0" xfId="0" applyFont="1"/>
    <xf numFmtId="0" fontId="20" fillId="0" borderId="0" xfId="0" applyFont="1"/>
    <xf numFmtId="0" fontId="6" fillId="2" borderId="0" xfId="0" applyFont="1" applyFill="1" applyAlignment="1">
      <alignment horizontal="center"/>
    </xf>
    <xf numFmtId="3" fontId="20" fillId="0" borderId="6" xfId="0" applyNumberFormat="1" applyFont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7" fillId="3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3" borderId="5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9" fontId="20" fillId="0" borderId="6" xfId="1" applyFont="1" applyBorder="1" applyAlignment="1">
      <alignment horizontal="center" vertical="center"/>
    </xf>
    <xf numFmtId="9" fontId="20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/>
    <xf numFmtId="0" fontId="17" fillId="3" borderId="6" xfId="0" applyFont="1" applyFill="1" applyBorder="1" applyAlignment="1">
      <alignment horizontal="center" vertical="center"/>
    </xf>
    <xf numFmtId="0" fontId="6" fillId="4" borderId="0" xfId="0" applyFont="1" applyFill="1"/>
    <xf numFmtId="0" fontId="6" fillId="0" borderId="6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textRotation="255"/>
    </xf>
    <xf numFmtId="0" fontId="6" fillId="0" borderId="0" xfId="0" applyFont="1" applyAlignment="1">
      <alignment wrapText="1"/>
    </xf>
    <xf numFmtId="0" fontId="17" fillId="0" borderId="0" xfId="0" applyFont="1" applyAlignment="1">
      <alignment horizontal="center" vertical="center" textRotation="255" wrapText="1"/>
    </xf>
    <xf numFmtId="0" fontId="6" fillId="0" borderId="0" xfId="0" applyFont="1" applyAlignment="1">
      <alignment vertical="top"/>
    </xf>
    <xf numFmtId="0" fontId="6" fillId="5" borderId="0" xfId="0" applyFont="1" applyFill="1"/>
    <xf numFmtId="3" fontId="17" fillId="7" borderId="6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 readingOrder="1"/>
    </xf>
    <xf numFmtId="0" fontId="28" fillId="0" borderId="0" xfId="0" applyFont="1"/>
    <xf numFmtId="0" fontId="6" fillId="4" borderId="0" xfId="0" applyFont="1" applyFill="1" applyAlignment="1">
      <alignment horizontal="center"/>
    </xf>
    <xf numFmtId="0" fontId="6" fillId="6" borderId="0" xfId="0" applyFont="1" applyFill="1"/>
    <xf numFmtId="0" fontId="17" fillId="0" borderId="0" xfId="0" applyFont="1" applyAlignment="1">
      <alignment horizontal="center" vertical="center"/>
    </xf>
    <xf numFmtId="0" fontId="28" fillId="5" borderId="0" xfId="0" applyFont="1" applyFill="1"/>
    <xf numFmtId="9" fontId="17" fillId="0" borderId="6" xfId="1" applyFont="1" applyBorder="1" applyAlignment="1">
      <alignment horizontal="center" vertical="center"/>
    </xf>
    <xf numFmtId="4" fontId="17" fillId="0" borderId="6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vertical="center"/>
    </xf>
    <xf numFmtId="0" fontId="3" fillId="2" borderId="0" xfId="0" applyFont="1" applyFill="1"/>
    <xf numFmtId="0" fontId="20" fillId="2" borderId="0" xfId="0" applyFont="1" applyFill="1" applyAlignment="1">
      <alignment horizontal="left"/>
    </xf>
    <xf numFmtId="0" fontId="25" fillId="0" borderId="0" xfId="0" applyFont="1"/>
    <xf numFmtId="166" fontId="17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2" fillId="2" borderId="0" xfId="0" applyFont="1" applyFill="1" applyAlignment="1">
      <alignment horizontal="left"/>
    </xf>
    <xf numFmtId="0" fontId="33" fillId="2" borderId="0" xfId="0" applyFont="1" applyFill="1" applyAlignment="1">
      <alignment horizontal="center"/>
    </xf>
    <xf numFmtId="0" fontId="21" fillId="0" borderId="0" xfId="0" applyFont="1" applyAlignment="1">
      <alignment horizontal="left" vertical="center"/>
    </xf>
    <xf numFmtId="0" fontId="20" fillId="2" borderId="0" xfId="0" applyFont="1" applyFill="1"/>
    <xf numFmtId="0" fontId="7" fillId="2" borderId="0" xfId="0" applyFont="1" applyFill="1" applyAlignment="1">
      <alignment horizontal="center"/>
    </xf>
    <xf numFmtId="0" fontId="36" fillId="2" borderId="0" xfId="0" applyFont="1" applyFill="1" applyAlignment="1">
      <alignment horizontal="center"/>
    </xf>
    <xf numFmtId="0" fontId="12" fillId="2" borderId="0" xfId="0" applyFont="1" applyFill="1"/>
    <xf numFmtId="0" fontId="30" fillId="0" borderId="6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37" fillId="0" borderId="0" xfId="0" applyFont="1"/>
    <xf numFmtId="0" fontId="13" fillId="2" borderId="36" xfId="0" applyFont="1" applyFill="1" applyBorder="1" applyAlignment="1">
      <alignment horizontal="center"/>
    </xf>
    <xf numFmtId="3" fontId="26" fillId="9" borderId="36" xfId="2" applyNumberFormat="1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/>
    </xf>
    <xf numFmtId="0" fontId="27" fillId="2" borderId="37" xfId="0" applyFont="1" applyFill="1" applyBorder="1" applyAlignment="1">
      <alignment horizontal="center"/>
    </xf>
    <xf numFmtId="0" fontId="13" fillId="2" borderId="40" xfId="0" applyFont="1" applyFill="1" applyBorder="1" applyAlignment="1">
      <alignment horizontal="center"/>
    </xf>
    <xf numFmtId="3" fontId="26" fillId="9" borderId="40" xfId="2" applyNumberFormat="1" applyFont="1" applyFill="1" applyBorder="1" applyAlignment="1">
      <alignment horizontal="center" vertical="center"/>
    </xf>
    <xf numFmtId="3" fontId="26" fillId="9" borderId="37" xfId="2" applyNumberFormat="1" applyFont="1" applyFill="1" applyBorder="1" applyAlignment="1">
      <alignment horizontal="center" vertical="center"/>
    </xf>
    <xf numFmtId="0" fontId="25" fillId="2" borderId="38" xfId="0" applyFont="1" applyFill="1" applyBorder="1" applyAlignment="1">
      <alignment horizontal="center"/>
    </xf>
    <xf numFmtId="0" fontId="15" fillId="2" borderId="39" xfId="0" applyFont="1" applyFill="1" applyBorder="1" applyAlignment="1">
      <alignment horizontal="center"/>
    </xf>
    <xf numFmtId="0" fontId="26" fillId="2" borderId="43" xfId="0" applyFont="1" applyFill="1" applyBorder="1" applyAlignment="1">
      <alignment horizontal="center"/>
    </xf>
    <xf numFmtId="0" fontId="26" fillId="2" borderId="44" xfId="0" applyFont="1" applyFill="1" applyBorder="1" applyAlignment="1">
      <alignment horizontal="center"/>
    </xf>
    <xf numFmtId="3" fontId="15" fillId="9" borderId="45" xfId="2" applyNumberFormat="1" applyFont="1" applyFill="1" applyBorder="1" applyAlignment="1">
      <alignment horizontal="center" vertical="center"/>
    </xf>
    <xf numFmtId="3" fontId="17" fillId="2" borderId="6" xfId="0" applyNumberFormat="1" applyFont="1" applyFill="1" applyBorder="1" applyAlignment="1">
      <alignment horizontal="center" vertical="center"/>
    </xf>
    <xf numFmtId="0" fontId="25" fillId="2" borderId="49" xfId="0" applyFont="1" applyFill="1" applyBorder="1" applyAlignment="1">
      <alignment horizontal="center"/>
    </xf>
    <xf numFmtId="0" fontId="25" fillId="2" borderId="50" xfId="0" applyFont="1" applyFill="1" applyBorder="1" applyAlignment="1">
      <alignment horizontal="center"/>
    </xf>
    <xf numFmtId="3" fontId="25" fillId="2" borderId="36" xfId="0" applyNumberFormat="1" applyFont="1" applyFill="1" applyBorder="1" applyAlignment="1">
      <alignment horizontal="center"/>
    </xf>
    <xf numFmtId="3" fontId="25" fillId="2" borderId="51" xfId="0" applyNumberFormat="1" applyFont="1" applyFill="1" applyBorder="1" applyAlignment="1">
      <alignment horizontal="center"/>
    </xf>
    <xf numFmtId="3" fontId="25" fillId="2" borderId="45" xfId="0" applyNumberFormat="1" applyFont="1" applyFill="1" applyBorder="1" applyAlignment="1">
      <alignment horizontal="center"/>
    </xf>
    <xf numFmtId="3" fontId="25" fillId="2" borderId="46" xfId="0" applyNumberFormat="1" applyFont="1" applyFill="1" applyBorder="1" applyAlignment="1">
      <alignment horizontal="center"/>
    </xf>
    <xf numFmtId="0" fontId="25" fillId="2" borderId="55" xfId="0" applyFont="1" applyFill="1" applyBorder="1"/>
    <xf numFmtId="0" fontId="26" fillId="2" borderId="55" xfId="0" applyFont="1" applyFill="1" applyBorder="1" applyAlignment="1">
      <alignment horizontal="center"/>
    </xf>
    <xf numFmtId="0" fontId="26" fillId="2" borderId="55" xfId="0" applyFont="1" applyFill="1" applyBorder="1" applyAlignment="1">
      <alignment horizontal="left" vertical="center"/>
    </xf>
    <xf numFmtId="3" fontId="26" fillId="2" borderId="55" xfId="0" applyNumberFormat="1" applyFont="1" applyFill="1" applyBorder="1" applyAlignment="1">
      <alignment horizontal="center"/>
    </xf>
    <xf numFmtId="3" fontId="25" fillId="2" borderId="55" xfId="0" applyNumberFormat="1" applyFont="1" applyFill="1" applyBorder="1" applyAlignment="1">
      <alignment horizontal="center"/>
    </xf>
    <xf numFmtId="9" fontId="17" fillId="7" borderId="6" xfId="1" applyFont="1" applyFill="1" applyBorder="1" applyAlignment="1">
      <alignment horizontal="center" vertical="center"/>
    </xf>
    <xf numFmtId="3" fontId="20" fillId="0" borderId="6" xfId="0" applyNumberFormat="1" applyFont="1" applyBorder="1" applyAlignment="1">
      <alignment horizontal="center" vertical="center"/>
    </xf>
    <xf numFmtId="0" fontId="21" fillId="0" borderId="0" xfId="0" pivotButton="1" applyFont="1" applyAlignment="1">
      <alignment horizontal="center" vertical="center"/>
    </xf>
    <xf numFmtId="0" fontId="20" fillId="0" borderId="0" xfId="0" pivotButton="1" applyFont="1" applyAlignment="1">
      <alignment horizontal="center"/>
    </xf>
    <xf numFmtId="0" fontId="3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4" fillId="6" borderId="27" xfId="0" applyFont="1" applyFill="1" applyBorder="1" applyAlignment="1">
      <alignment horizontal="center" vertical="center"/>
    </xf>
    <xf numFmtId="0" fontId="69" fillId="0" borderId="22" xfId="2" applyFont="1" applyBorder="1" applyAlignment="1">
      <alignment horizontal="left" vertical="center"/>
    </xf>
    <xf numFmtId="0" fontId="34" fillId="6" borderId="24" xfId="0" applyFont="1" applyFill="1" applyBorder="1" applyAlignment="1">
      <alignment horizontal="center" vertical="center"/>
    </xf>
    <xf numFmtId="0" fontId="35" fillId="0" borderId="1" xfId="0" applyFont="1" applyBorder="1"/>
    <xf numFmtId="0" fontId="35" fillId="0" borderId="0" xfId="0" applyFont="1"/>
    <xf numFmtId="0" fontId="35" fillId="0" borderId="19" xfId="0" applyFont="1" applyBorder="1"/>
    <xf numFmtId="0" fontId="70" fillId="17" borderId="28" xfId="2" applyFont="1" applyFill="1" applyBorder="1" applyAlignment="1">
      <alignment horizontal="center"/>
    </xf>
    <xf numFmtId="0" fontId="71" fillId="18" borderId="28" xfId="2" applyFont="1" applyFill="1" applyBorder="1"/>
    <xf numFmtId="0" fontId="72" fillId="3" borderId="30" xfId="0" applyFont="1" applyFill="1" applyBorder="1" applyAlignment="1">
      <alignment horizontal="left" vertical="center"/>
    </xf>
    <xf numFmtId="3" fontId="34" fillId="0" borderId="28" xfId="0" applyNumberFormat="1" applyFont="1" applyBorder="1" applyAlignment="1">
      <alignment vertical="center"/>
    </xf>
    <xf numFmtId="0" fontId="69" fillId="0" borderId="0" xfId="2" applyFont="1" applyAlignment="1">
      <alignment horizontal="left" vertical="center"/>
    </xf>
    <xf numFmtId="3" fontId="35" fillId="0" borderId="0" xfId="0" applyNumberFormat="1" applyFont="1" applyAlignment="1">
      <alignment horizontal="center"/>
    </xf>
    <xf numFmtId="3" fontId="69" fillId="0" borderId="0" xfId="2" applyNumberFormat="1" applyFont="1" applyAlignment="1">
      <alignment horizontal="center" vertical="center"/>
    </xf>
    <xf numFmtId="0" fontId="73" fillId="0" borderId="0" xfId="0" applyFont="1"/>
    <xf numFmtId="0" fontId="74" fillId="2" borderId="0" xfId="0" applyFont="1" applyFill="1" applyAlignment="1">
      <alignment horizontal="left"/>
    </xf>
    <xf numFmtId="0" fontId="35" fillId="2" borderId="0" xfId="0" applyFont="1" applyFill="1" applyAlignment="1">
      <alignment horizontal="left"/>
    </xf>
    <xf numFmtId="0" fontId="34" fillId="2" borderId="0" xfId="0" applyFont="1" applyFill="1" applyAlignment="1"/>
    <xf numFmtId="0" fontId="35" fillId="2" borderId="25" xfId="0" applyFont="1" applyFill="1" applyBorder="1" applyAlignment="1">
      <alignment horizontal="center"/>
    </xf>
    <xf numFmtId="0" fontId="35" fillId="2" borderId="26" xfId="0" applyFont="1" applyFill="1" applyBorder="1" applyAlignment="1">
      <alignment horizontal="center"/>
    </xf>
    <xf numFmtId="0" fontId="35" fillId="4" borderId="28" xfId="0" applyFont="1" applyFill="1" applyBorder="1" applyAlignment="1">
      <alignment horizontal="center"/>
    </xf>
    <xf numFmtId="3" fontId="69" fillId="0" borderId="28" xfId="2" applyNumberFormat="1" applyFont="1" applyBorder="1" applyAlignment="1" applyProtection="1">
      <alignment horizontal="center" vertical="center"/>
      <protection locked="0"/>
    </xf>
    <xf numFmtId="0" fontId="35" fillId="4" borderId="23" xfId="0" applyFont="1" applyFill="1" applyBorder="1" applyAlignment="1">
      <alignment horizontal="center"/>
    </xf>
    <xf numFmtId="3" fontId="69" fillId="0" borderId="23" xfId="2" applyNumberFormat="1" applyFont="1" applyBorder="1" applyAlignment="1" applyProtection="1">
      <alignment horizontal="center" vertical="center"/>
      <protection locked="0"/>
    </xf>
    <xf numFmtId="0" fontId="35" fillId="2" borderId="65" xfId="0" applyFont="1" applyFill="1" applyBorder="1" applyAlignment="1">
      <alignment horizontal="center"/>
    </xf>
    <xf numFmtId="0" fontId="35" fillId="2" borderId="66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35" fillId="4" borderId="21" xfId="0" applyFont="1" applyFill="1" applyBorder="1" applyAlignment="1">
      <alignment horizontal="center"/>
    </xf>
    <xf numFmtId="0" fontId="35" fillId="2" borderId="67" xfId="0" applyFont="1" applyFill="1" applyBorder="1" applyAlignment="1">
      <alignment horizontal="center"/>
    </xf>
    <xf numFmtId="0" fontId="35" fillId="2" borderId="35" xfId="0" applyFont="1" applyFill="1" applyBorder="1" applyAlignment="1">
      <alignment horizontal="center"/>
    </xf>
    <xf numFmtId="0" fontId="35" fillId="2" borderId="73" xfId="0" applyFont="1" applyFill="1" applyBorder="1" applyAlignment="1">
      <alignment horizontal="left"/>
    </xf>
    <xf numFmtId="0" fontId="34" fillId="4" borderId="74" xfId="0" applyFont="1" applyFill="1" applyBorder="1" applyAlignment="1">
      <alignment horizontal="center" vertical="center"/>
    </xf>
    <xf numFmtId="0" fontId="34" fillId="2" borderId="74" xfId="2" applyFont="1" applyFill="1" applyBorder="1" applyAlignment="1">
      <alignment horizontal="left" vertical="center"/>
    </xf>
    <xf numFmtId="0" fontId="34" fillId="2" borderId="75" xfId="2" applyFont="1" applyFill="1" applyBorder="1" applyAlignment="1">
      <alignment horizontal="left" vertical="center"/>
    </xf>
    <xf numFmtId="0" fontId="35" fillId="4" borderId="22" xfId="0" applyFont="1" applyFill="1" applyBorder="1" applyAlignment="1">
      <alignment horizontal="center"/>
    </xf>
    <xf numFmtId="1" fontId="35" fillId="2" borderId="22" xfId="0" applyNumberFormat="1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34" fillId="2" borderId="63" xfId="0" applyFont="1" applyFill="1" applyBorder="1" applyAlignment="1">
      <alignment horizontal="center"/>
    </xf>
    <xf numFmtId="0" fontId="34" fillId="2" borderId="3" xfId="0" applyFont="1" applyFill="1" applyBorder="1" applyAlignment="1">
      <alignment horizontal="center"/>
    </xf>
    <xf numFmtId="0" fontId="34" fillId="2" borderId="20" xfId="0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7" fillId="2" borderId="41" xfId="0" applyFont="1" applyFill="1" applyBorder="1" applyAlignment="1">
      <alignment horizontal="center"/>
    </xf>
    <xf numFmtId="0" fontId="27" fillId="2" borderId="42" xfId="0" applyFont="1" applyFill="1" applyBorder="1" applyAlignment="1">
      <alignment horizontal="center"/>
    </xf>
    <xf numFmtId="0" fontId="27" fillId="2" borderId="38" xfId="0" applyFont="1" applyFill="1" applyBorder="1" applyAlignment="1">
      <alignment horizontal="center"/>
    </xf>
    <xf numFmtId="0" fontId="27" fillId="2" borderId="39" xfId="0" applyFont="1" applyFill="1" applyBorder="1" applyAlignment="1">
      <alignment horizontal="center"/>
    </xf>
    <xf numFmtId="0" fontId="34" fillId="2" borderId="2" xfId="0" applyFont="1" applyFill="1" applyBorder="1" applyAlignment="1">
      <alignment horizontal="center"/>
    </xf>
    <xf numFmtId="0" fontId="35" fillId="2" borderId="68" xfId="0" applyFont="1" applyFill="1" applyBorder="1" applyAlignment="1">
      <alignment horizontal="center"/>
    </xf>
    <xf numFmtId="0" fontId="35" fillId="2" borderId="69" xfId="0" applyFont="1" applyFill="1" applyBorder="1" applyAlignment="1">
      <alignment horizontal="center"/>
    </xf>
    <xf numFmtId="0" fontId="35" fillId="2" borderId="70" xfId="0" applyFont="1" applyFill="1" applyBorder="1" applyAlignment="1">
      <alignment horizontal="center"/>
    </xf>
    <xf numFmtId="0" fontId="34" fillId="2" borderId="71" xfId="0" applyFont="1" applyFill="1" applyBorder="1" applyAlignment="1">
      <alignment horizontal="center"/>
    </xf>
    <xf numFmtId="0" fontId="34" fillId="2" borderId="72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68" fillId="6" borderId="62" xfId="0" applyFont="1" applyFill="1" applyBorder="1" applyAlignment="1">
      <alignment horizontal="center"/>
    </xf>
    <xf numFmtId="0" fontId="68" fillId="6" borderId="63" xfId="0" applyFont="1" applyFill="1" applyBorder="1" applyAlignment="1">
      <alignment horizontal="center"/>
    </xf>
    <xf numFmtId="0" fontId="68" fillId="6" borderId="64" xfId="0" applyFont="1" applyFill="1" applyBorder="1" applyAlignment="1">
      <alignment horizontal="center"/>
    </xf>
    <xf numFmtId="3" fontId="35" fillId="0" borderId="30" xfId="0" applyNumberFormat="1" applyFont="1" applyBorder="1" applyAlignment="1">
      <alignment horizontal="center"/>
    </xf>
    <xf numFmtId="3" fontId="35" fillId="0" borderId="21" xfId="0" applyNumberFormat="1" applyFont="1" applyBorder="1" applyAlignment="1">
      <alignment horizontal="center"/>
    </xf>
    <xf numFmtId="3" fontId="69" fillId="0" borderId="30" xfId="2" applyNumberFormat="1" applyFont="1" applyBorder="1" applyAlignment="1">
      <alignment horizontal="center" vertical="center"/>
    </xf>
    <xf numFmtId="3" fontId="69" fillId="0" borderId="29" xfId="2" applyNumberFormat="1" applyFont="1" applyBorder="1" applyAlignment="1">
      <alignment horizontal="center" vertical="center"/>
    </xf>
    <xf numFmtId="3" fontId="34" fillId="6" borderId="31" xfId="0" applyNumberFormat="1" applyFont="1" applyFill="1" applyBorder="1" applyAlignment="1">
      <alignment horizontal="center" vertical="center"/>
    </xf>
    <xf numFmtId="3" fontId="34" fillId="6" borderId="35" xfId="0" applyNumberFormat="1" applyFont="1" applyFill="1" applyBorder="1" applyAlignment="1">
      <alignment horizontal="center" vertical="center"/>
    </xf>
    <xf numFmtId="3" fontId="34" fillId="6" borderId="61" xfId="0" applyNumberFormat="1" applyFont="1" applyFill="1" applyBorder="1" applyAlignment="1">
      <alignment horizontal="center" vertical="center"/>
    </xf>
    <xf numFmtId="0" fontId="68" fillId="6" borderId="28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3" fontId="20" fillId="0" borderId="6" xfId="0" applyNumberFormat="1" applyFont="1" applyBorder="1" applyAlignment="1">
      <alignment horizontal="center" vertical="center"/>
    </xf>
    <xf numFmtId="0" fontId="26" fillId="2" borderId="54" xfId="0" applyFont="1" applyFill="1" applyBorder="1" applyAlignment="1">
      <alignment horizontal="center" vertical="center"/>
    </xf>
    <xf numFmtId="0" fontId="26" fillId="2" borderId="45" xfId="0" applyFont="1" applyFill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3" fontId="20" fillId="0" borderId="9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3" fontId="31" fillId="0" borderId="32" xfId="0" applyNumberFormat="1" applyFont="1" applyBorder="1" applyAlignment="1">
      <alignment horizontal="center" vertical="center"/>
    </xf>
    <xf numFmtId="3" fontId="31" fillId="0" borderId="33" xfId="0" applyNumberFormat="1" applyFont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31" fillId="0" borderId="34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3" fontId="37" fillId="0" borderId="6" xfId="0" applyNumberFormat="1" applyFont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5" fillId="2" borderId="56" xfId="0" applyFont="1" applyFill="1" applyBorder="1" applyAlignment="1">
      <alignment horizontal="center"/>
    </xf>
    <xf numFmtId="0" fontId="15" fillId="2" borderId="57" xfId="0" applyFont="1" applyFill="1" applyBorder="1" applyAlignment="1">
      <alignment horizontal="center"/>
    </xf>
    <xf numFmtId="0" fontId="15" fillId="2" borderId="58" xfId="0" applyFont="1" applyFill="1" applyBorder="1" applyAlignment="1">
      <alignment horizontal="center"/>
    </xf>
    <xf numFmtId="0" fontId="26" fillId="2" borderId="52" xfId="0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center" vertical="center"/>
    </xf>
    <xf numFmtId="3" fontId="38" fillId="0" borderId="6" xfId="0" applyNumberFormat="1" applyFont="1" applyBorder="1" applyAlignment="1">
      <alignment horizontal="center" vertical="center"/>
    </xf>
    <xf numFmtId="0" fontId="26" fillId="2" borderId="53" xfId="0" applyFont="1" applyFill="1" applyBorder="1" applyAlignment="1">
      <alignment horizontal="center"/>
    </xf>
    <xf numFmtId="0" fontId="26" fillId="2" borderId="49" xfId="0" applyFont="1" applyFill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13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  <xf numFmtId="0" fontId="17" fillId="0" borderId="8" xfId="0" applyFont="1" applyBorder="1" applyAlignment="1">
      <alignment horizontal="center" vertical="center" textRotation="90"/>
    </xf>
  </cellXfs>
  <cellStyles count="66">
    <cellStyle name="Accent" xfId="24" xr:uid="{00000000-0005-0000-0000-000000000000}"/>
    <cellStyle name="Accent 1" xfId="25" xr:uid="{00000000-0005-0000-0000-000001000000}"/>
    <cellStyle name="Accent 1 2" xfId="43" xr:uid="{00000000-0005-0000-0000-000057000000}"/>
    <cellStyle name="Accent 2" xfId="26" xr:uid="{00000000-0005-0000-0000-000002000000}"/>
    <cellStyle name="Accent 2 2" xfId="44" xr:uid="{00000000-0005-0000-0000-000058000000}"/>
    <cellStyle name="Accent 3" xfId="27" xr:uid="{00000000-0005-0000-0000-000003000000}"/>
    <cellStyle name="Accent 3 2" xfId="45" xr:uid="{00000000-0005-0000-0000-000059000000}"/>
    <cellStyle name="Accent 4" xfId="42" xr:uid="{00000000-0005-0000-0000-000056000000}"/>
    <cellStyle name="Bad" xfId="28" xr:uid="{00000000-0005-0000-0000-000004000000}"/>
    <cellStyle name="Bad 2" xfId="46" xr:uid="{00000000-0005-0000-0000-00005A000000}"/>
    <cellStyle name="Error" xfId="29" xr:uid="{00000000-0005-0000-0000-000005000000}"/>
    <cellStyle name="Error 2" xfId="47" xr:uid="{00000000-0005-0000-0000-00005B000000}"/>
    <cellStyle name="Estilo 1" xfId="12" xr:uid="{00000000-0005-0000-0000-000006000000}"/>
    <cellStyle name="Excel Built-in Explanatory Text" xfId="30" xr:uid="{00000000-0005-0000-0000-000007000000}"/>
    <cellStyle name="Footnote" xfId="31" xr:uid="{00000000-0005-0000-0000-000008000000}"/>
    <cellStyle name="Footnote 2" xfId="48" xr:uid="{00000000-0005-0000-0000-00005C000000}"/>
    <cellStyle name="Good" xfId="32" xr:uid="{00000000-0005-0000-0000-000009000000}"/>
    <cellStyle name="Good 2" xfId="49" xr:uid="{00000000-0005-0000-0000-00005D000000}"/>
    <cellStyle name="Heading" xfId="60" xr:uid="{223961A6-BF28-4018-BE2B-90A900D51800}"/>
    <cellStyle name="Heading (user)" xfId="33" xr:uid="{00000000-0005-0000-0000-00000A000000}"/>
    <cellStyle name="Heading (user) 2" xfId="50" xr:uid="{00000000-0005-0000-0000-00005E000000}"/>
    <cellStyle name="Heading 1" xfId="34" xr:uid="{00000000-0005-0000-0000-00000B000000}"/>
    <cellStyle name="Heading 1 2" xfId="51" xr:uid="{00000000-0005-0000-0000-00005F000000}"/>
    <cellStyle name="Heading 2" xfId="35" xr:uid="{00000000-0005-0000-0000-00000C000000}"/>
    <cellStyle name="Heading 2 2" xfId="52" xr:uid="{00000000-0005-0000-0000-000060000000}"/>
    <cellStyle name="Heading1" xfId="61" xr:uid="{E97F6E03-DCC6-42DF-AF1B-5517B2C1071F}"/>
    <cellStyle name="Hyperlink" xfId="53" xr:uid="{00000000-0005-0000-0000-000061000000}"/>
    <cellStyle name="Neutral" xfId="36" xr:uid="{00000000-0005-0000-0000-00000D000000}"/>
    <cellStyle name="Neutral 2" xfId="54" xr:uid="{00000000-0005-0000-0000-000062000000}"/>
    <cellStyle name="Normal" xfId="0" builtinId="0"/>
    <cellStyle name="Normal 2" xfId="2" xr:uid="{00000000-0005-0000-0000-00000F000000}"/>
    <cellStyle name="Normal 2 2" xfId="8" xr:uid="{00000000-0005-0000-0000-000010000000}"/>
    <cellStyle name="Normal 2 2 2" xfId="14" xr:uid="{00000000-0005-0000-0000-000011000000}"/>
    <cellStyle name="Normal 2 3" xfId="13" xr:uid="{00000000-0005-0000-0000-000012000000}"/>
    <cellStyle name="Normal 2 4" xfId="17" xr:uid="{00000000-0005-0000-0000-000013000000}"/>
    <cellStyle name="Normal 2 5" xfId="19" xr:uid="{00000000-0005-0000-0000-000014000000}"/>
    <cellStyle name="Normal 3" xfId="6" xr:uid="{00000000-0005-0000-0000-000015000000}"/>
    <cellStyle name="Normal 3 2" xfId="15" xr:uid="{00000000-0005-0000-0000-000016000000}"/>
    <cellStyle name="Normal 3 3" xfId="18" xr:uid="{00000000-0005-0000-0000-000017000000}"/>
    <cellStyle name="Normal 4" xfId="16" xr:uid="{00000000-0005-0000-0000-000018000000}"/>
    <cellStyle name="Normal 5" xfId="23" xr:uid="{00000000-0005-0000-0000-000019000000}"/>
    <cellStyle name="Normal 6" xfId="41" xr:uid="{00000000-0005-0000-0000-000063000000}"/>
    <cellStyle name="Normal 7" xfId="59" xr:uid="{00000000-0005-0000-0000-000068000000}"/>
    <cellStyle name="Note" xfId="37" xr:uid="{00000000-0005-0000-0000-00001A000000}"/>
    <cellStyle name="Note 2" xfId="55" xr:uid="{00000000-0005-0000-0000-000064000000}"/>
    <cellStyle name="Porcentagem" xfId="1" builtinId="5"/>
    <cellStyle name="Porcentagem 2" xfId="3" xr:uid="{00000000-0005-0000-0000-00001C000000}"/>
    <cellStyle name="Porcentagem 3" xfId="7" xr:uid="{00000000-0005-0000-0000-00001D000000}"/>
    <cellStyle name="Result" xfId="62" xr:uid="{94B9DBA9-DEC5-43D8-B7FA-D0A09AFBAB52}"/>
    <cellStyle name="Result2" xfId="63" xr:uid="{A161414D-F7B7-4FD3-BB16-2C18441C4E61}"/>
    <cellStyle name="Status" xfId="38" xr:uid="{00000000-0005-0000-0000-00001E000000}"/>
    <cellStyle name="Status 2" xfId="56" xr:uid="{00000000-0005-0000-0000-000065000000}"/>
    <cellStyle name="TableStyleLight1" xfId="4" xr:uid="{00000000-0005-0000-0000-00001F000000}"/>
    <cellStyle name="TableStyleLight1 2" xfId="9" xr:uid="{00000000-0005-0000-0000-000020000000}"/>
    <cellStyle name="TableStyleLight1 3" xfId="20" xr:uid="{00000000-0005-0000-0000-000021000000}"/>
    <cellStyle name="Text" xfId="39" xr:uid="{00000000-0005-0000-0000-000022000000}"/>
    <cellStyle name="Text 2" xfId="57" xr:uid="{00000000-0005-0000-0000-000066000000}"/>
    <cellStyle name="Texto Explicativo 2" xfId="21" xr:uid="{00000000-0005-0000-0000-000023000000}"/>
    <cellStyle name="Título 1 1" xfId="10" xr:uid="{00000000-0005-0000-0000-000024000000}"/>
    <cellStyle name="Vírgula 2" xfId="5" xr:uid="{00000000-0005-0000-0000-000026000000}"/>
    <cellStyle name="Vírgula 2 2" xfId="11" xr:uid="{00000000-0005-0000-0000-000027000000}"/>
    <cellStyle name="Vírgula 3" xfId="22" xr:uid="{00000000-0005-0000-0000-000028000000}"/>
    <cellStyle name="Vírgula 3 2" xfId="65" xr:uid="{DB243F83-82BF-459A-9946-19E58A39372D}"/>
    <cellStyle name="Vírgula 4" xfId="64" xr:uid="{F36905AC-263C-4C4A-9F09-3E5221AD50BE}"/>
    <cellStyle name="Warning" xfId="40" xr:uid="{00000000-0005-0000-0000-000029000000}"/>
    <cellStyle name="Warning 2" xfId="58" xr:uid="{00000000-0005-0000-0000-000067000000}"/>
  </cellStyles>
  <dxfs count="0"/>
  <tableStyles count="0" defaultTableStyle="TableStyleMedium2" defaultPivotStyle="PivotStyleLight16"/>
  <colors>
    <mruColors>
      <color rgb="FFCC0000"/>
      <color rgb="FFCCFFCC"/>
      <color rgb="FFF95757"/>
      <color rgb="FFFFFF66"/>
      <color rgb="FF66FFCC"/>
      <color rgb="FF00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INTERNAÇÕES</a:t>
            </a:r>
            <a:r>
              <a:rPr lang="en-US" sz="1000" b="1" baseline="0">
                <a:solidFill>
                  <a:sysClr val="windowText" lastClr="000000"/>
                </a:solidFill>
              </a:rPr>
              <a:t>    -   </a:t>
            </a:r>
            <a:r>
              <a:rPr lang="en-US" sz="1000" b="1">
                <a:solidFill>
                  <a:sysClr val="windowText" lastClr="000000"/>
                </a:solidFill>
              </a:rPr>
              <a:t>2020</a:t>
            </a:r>
          </a:p>
        </c:rich>
      </c:tx>
      <c:layout>
        <c:manualLayout>
          <c:xMode val="edge"/>
          <c:yMode val="edge"/>
          <c:x val="0.44189066110325953"/>
          <c:y val="6.28930817610062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05465055734439E-2"/>
          <c:y val="0.20254741742187884"/>
          <c:w val="0.91172711947591922"/>
          <c:h val="0.5043089189323032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'SITE 2020'!$A$39</c:f>
              <c:strCache>
                <c:ptCount val="1"/>
                <c:pt idx="0">
                  <c:v>contratado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val>
            <c:numRef>
              <c:f>'SITE 2020'!$B$39:$B$39</c:f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'SITE 2020'!$B$38:$B$38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170-4338-8417-4548874E4956}"/>
            </c:ext>
          </c:extLst>
        </c:ser>
        <c:ser>
          <c:idx val="1"/>
          <c:order val="1"/>
          <c:tx>
            <c:strRef>
              <c:f>'SITE 2020'!$A$40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'SITE 2020'!$B$40:$B$40</c:f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'SITE 2020'!$B$38:$B$38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170-4338-8417-4548874E4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301464"/>
        <c:axId val="160301856"/>
        <c:axId val="0"/>
      </c:bar3DChart>
      <c:catAx>
        <c:axId val="160301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0301856"/>
        <c:crosses val="autoZero"/>
        <c:auto val="1"/>
        <c:lblAlgn val="ctr"/>
        <c:lblOffset val="100"/>
        <c:noMultiLvlLbl val="0"/>
      </c:catAx>
      <c:valAx>
        <c:axId val="160301856"/>
        <c:scaling>
          <c:orientation val="minMax"/>
          <c:max val="400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INTERNAÇÕES</a:t>
                </a:r>
              </a:p>
            </c:rich>
          </c:tx>
          <c:layout>
            <c:manualLayout>
              <c:xMode val="edge"/>
              <c:yMode val="edge"/>
              <c:x val="4.2401585516096199E-2"/>
              <c:y val="0.312683010693532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1"/>
        <c:majorTickMark val="none"/>
        <c:minorTickMark val="none"/>
        <c:tickLblPos val="nextTo"/>
        <c:crossAx val="160301464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rgbClr val="00B050"/>
                </a:solidFill>
              </a:rPr>
              <a:t>PROCEDIMENTOS - PARTOS - PRIMIGESTAS  -  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B05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069475281916279"/>
          <c:y val="0.14572625564883199"/>
          <c:w val="0.82999751182980197"/>
          <c:h val="0.5860013028003542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 Maternidade'!$A$82:$B$82</c:f>
              <c:strCache>
                <c:ptCount val="2"/>
                <c:pt idx="0">
                  <c:v>Parto Normal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 Maternidade'!$C$81:$N$81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'2 Maternidade'!$C$82:$N$82</c:f>
              <c:numCache>
                <c:formatCode>#,##0</c:formatCode>
                <c:ptCount val="12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FAF2-4B21-8B65-FD6FDEFE7DBD}"/>
            </c:ext>
          </c:extLst>
        </c:ser>
        <c:ser>
          <c:idx val="1"/>
          <c:order val="1"/>
          <c:tx>
            <c:strRef>
              <c:f>'2 Maternidade'!$A$83:$B$83</c:f>
              <c:strCache>
                <c:ptCount val="2"/>
                <c:pt idx="0">
                  <c:v>Parto Cesárea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'2 Maternidade'!$C$81:$N$81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'2 Maternidade'!$C$83:$N$83</c:f>
              <c:numCache>
                <c:formatCode>#,##0</c:formatCode>
                <c:ptCount val="12"/>
                <c:pt idx="0">
                  <c:v>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FAF2-4B21-8B65-FD6FDEFE7DBD}"/>
            </c:ext>
          </c:extLst>
        </c:ser>
        <c:ser>
          <c:idx val="2"/>
          <c:order val="2"/>
          <c:tx>
            <c:strRef>
              <c:f>'2 Maternidade'!$A$84:$B$84</c:f>
              <c:strCache>
                <c:ptCount val="2"/>
                <c:pt idx="0">
                  <c:v>Parto Forceps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'2 Maternidade'!$C$81:$N$81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'2 Maternidade'!$C$84:$N$84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FAF2-4B21-8B65-FD6FDEFE7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303032"/>
        <c:axId val="160303424"/>
        <c:axId val="0"/>
      </c:bar3DChart>
      <c:catAx>
        <c:axId val="160303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0303424"/>
        <c:crosses val="autoZero"/>
        <c:auto val="1"/>
        <c:lblAlgn val="ctr"/>
        <c:lblOffset val="100"/>
        <c:noMultiLvlLbl val="0"/>
      </c:catAx>
      <c:valAx>
        <c:axId val="1603034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>
                    <a:solidFill>
                      <a:sysClr val="windowText" lastClr="000000"/>
                    </a:solidFill>
                  </a:rPr>
                  <a:t>PRIMIGESTAS</a:t>
                </a:r>
              </a:p>
            </c:rich>
          </c:tx>
          <c:layout>
            <c:manualLayout>
              <c:xMode val="edge"/>
              <c:yMode val="edge"/>
              <c:x val="3.8249597498537534E-2"/>
              <c:y val="0.308239724520148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0303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algn="ctr" rtl="0">
              <a:defRPr lang="pt-BR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B050"/>
                </a:solidFill>
              </a:rPr>
              <a:t>PROCEDIMENTOS  -   2019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rgbClr val="00B05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5572763203594523"/>
          <c:y val="0.14909740449110528"/>
          <c:w val="0.74427236796405472"/>
          <c:h val="0.497748250218722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 Maternidade'!$A$72</c:f>
              <c:strCache>
                <c:ptCount val="1"/>
                <c:pt idx="0">
                  <c:v>Parto Normal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 Maternidade'!$B$71:$M$71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'2 Maternidade'!$B$72:$M$72</c:f>
              <c:numCache>
                <c:formatCode>#,##0</c:formatCode>
                <c:ptCount val="12"/>
                <c:pt idx="0">
                  <c:v>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BD-44C1-A21E-FDC59F5650C2}"/>
            </c:ext>
          </c:extLst>
        </c:ser>
        <c:ser>
          <c:idx val="1"/>
          <c:order val="1"/>
          <c:tx>
            <c:strRef>
              <c:f>'2 Maternidade'!$A$73</c:f>
              <c:strCache>
                <c:ptCount val="1"/>
                <c:pt idx="0">
                  <c:v>Parto Normal/Domiciliar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'2 Maternidade'!$B$71:$M$71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'2 Maternidade'!$B$73:$M$73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BD-44C1-A21E-FDC59F5650C2}"/>
            </c:ext>
          </c:extLst>
        </c:ser>
        <c:ser>
          <c:idx val="2"/>
          <c:order val="2"/>
          <c:tx>
            <c:strRef>
              <c:f>'2 Maternidade'!$A$74</c:f>
              <c:strCache>
                <c:ptCount val="1"/>
                <c:pt idx="0">
                  <c:v>Parto Cesárea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'2 Maternidade'!$B$71:$M$71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'2 Maternidade'!$B$74:$M$74</c:f>
              <c:numCache>
                <c:formatCode>#,##0</c:formatCode>
                <c:ptCount val="12"/>
                <c:pt idx="0">
                  <c:v>46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BD-44C1-A21E-FDC59F5650C2}"/>
            </c:ext>
          </c:extLst>
        </c:ser>
        <c:ser>
          <c:idx val="3"/>
          <c:order val="3"/>
          <c:tx>
            <c:strRef>
              <c:f>'2 Maternidade'!$A$75</c:f>
              <c:strCache>
                <c:ptCount val="1"/>
                <c:pt idx="0">
                  <c:v>Parto Forceps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'2 Maternidade'!$B$71:$M$71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'2 Maternidade'!$B$75:$M$75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BD-44C1-A21E-FDC59F565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576856"/>
        <c:axId val="160577248"/>
        <c:axId val="0"/>
      </c:bar3DChart>
      <c:catAx>
        <c:axId val="160576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0577248"/>
        <c:crosses val="autoZero"/>
        <c:auto val="1"/>
        <c:lblAlgn val="ctr"/>
        <c:lblOffset val="100"/>
        <c:noMultiLvlLbl val="0"/>
      </c:catAx>
      <c:valAx>
        <c:axId val="1605772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PROCEDIMENTOS</a:t>
                </a:r>
              </a:p>
            </c:rich>
          </c:tx>
          <c:layout>
            <c:manualLayout>
              <c:xMode val="edge"/>
              <c:yMode val="edge"/>
              <c:x val="4.8715669335302927E-2"/>
              <c:y val="0.209565835520559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05768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561752283284242"/>
          <c:y val="1.3544649974334346E-2"/>
          <c:w val="0.42629922722529467"/>
          <c:h val="0.97053244706918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 Internações Bairros'!$B$6</c:f>
              <c:strCache>
                <c:ptCount val="1"/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'6 Internações Bairros'!$A$7:$A$71</c:f>
              <c:numCache>
                <c:formatCode>General</c:formatCode>
                <c:ptCount val="65"/>
              </c:numCache>
            </c:numRef>
          </c:cat>
          <c:val>
            <c:numRef>
              <c:f>'6 Internações Bairros'!$B$7:$B$71</c:f>
              <c:numCache>
                <c:formatCode>General</c:formatCode>
                <c:ptCount val="65"/>
              </c:numCache>
            </c:numRef>
          </c:val>
          <c:extLst>
            <c:ext xmlns:c16="http://schemas.microsoft.com/office/drawing/2014/chart" uri="{C3380CC4-5D6E-409C-BE32-E72D297353CC}">
              <c16:uniqueId val="{00000000-C099-4B07-9A83-6FD196622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042120"/>
        <c:axId val="224042512"/>
      </c:barChart>
      <c:catAx>
        <c:axId val="224042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BAIRROS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24042512"/>
        <c:crosses val="autoZero"/>
        <c:auto val="1"/>
        <c:lblAlgn val="l"/>
        <c:lblOffset val="100"/>
        <c:noMultiLvlLbl val="0"/>
      </c:catAx>
      <c:valAx>
        <c:axId val="224042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4042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e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chart" Target="../charts/chart4.xml"/><Relationship Id="rId1" Type="http://schemas.openxmlformats.org/officeDocument/2006/relationships/image" Target="../media/image2.jpeg"/><Relationship Id="rId4" Type="http://schemas.openxmlformats.org/officeDocument/2006/relationships/image" Target="../media/image4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180976</xdr:rowOff>
    </xdr:from>
    <xdr:to>
      <xdr:col>4</xdr:col>
      <xdr:colOff>0</xdr:colOff>
      <xdr:row>33</xdr:row>
      <xdr:rowOff>104776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180975</xdr:colOff>
      <xdr:row>0</xdr:row>
      <xdr:rowOff>66676</xdr:rowOff>
    </xdr:from>
    <xdr:to>
      <xdr:col>3</xdr:col>
      <xdr:colOff>63500</xdr:colOff>
      <xdr:row>3</xdr:row>
      <xdr:rowOff>52790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E51F1429-B9EA-4163-8383-8CC48920F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5" y="66676"/>
          <a:ext cx="596900" cy="5576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0</xdr:rowOff>
    </xdr:from>
    <xdr:to>
      <xdr:col>2</xdr:col>
      <xdr:colOff>663575</xdr:colOff>
      <xdr:row>2</xdr:row>
      <xdr:rowOff>176614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49C0D72-1A13-48D7-B2E9-861E1758C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5" y="0"/>
          <a:ext cx="596900" cy="5576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5</xdr:row>
      <xdr:rowOff>106135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9050"/>
          <a:ext cx="0" cy="40004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0</xdr:row>
      <xdr:rowOff>28576</xdr:rowOff>
    </xdr:from>
    <xdr:to>
      <xdr:col>0</xdr:col>
      <xdr:colOff>590550</xdr:colOff>
      <xdr:row>1</xdr:row>
      <xdr:rowOff>112301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28576"/>
          <a:ext cx="561974" cy="274225"/>
        </a:xfrm>
        <a:prstGeom prst="rect">
          <a:avLst/>
        </a:prstGeom>
      </xdr:spPr>
    </xdr:pic>
    <xdr:clientData/>
  </xdr:twoCellAnchor>
  <xdr:twoCellAnchor editAs="oneCell">
    <xdr:from>
      <xdr:col>25</xdr:col>
      <xdr:colOff>123825</xdr:colOff>
      <xdr:row>0</xdr:row>
      <xdr:rowOff>66676</xdr:rowOff>
    </xdr:from>
    <xdr:to>
      <xdr:col>26</xdr:col>
      <xdr:colOff>238125</xdr:colOff>
      <xdr:row>1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25" y="66676"/>
          <a:ext cx="438150" cy="276224"/>
        </a:xfrm>
        <a:prstGeom prst="rect">
          <a:avLst/>
        </a:prstGeom>
      </xdr:spPr>
    </xdr:pic>
    <xdr:clientData/>
  </xdr:twoCellAnchor>
  <xdr:twoCellAnchor>
    <xdr:from>
      <xdr:col>11</xdr:col>
      <xdr:colOff>200026</xdr:colOff>
      <xdr:row>46</xdr:row>
      <xdr:rowOff>47625</xdr:rowOff>
    </xdr:from>
    <xdr:to>
      <xdr:col>26</xdr:col>
      <xdr:colOff>400052</xdr:colOff>
      <xdr:row>65</xdr:row>
      <xdr:rowOff>33337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38099</xdr:colOff>
      <xdr:row>46</xdr:row>
      <xdr:rowOff>61912</xdr:rowOff>
    </xdr:from>
    <xdr:to>
      <xdr:col>11</xdr:col>
      <xdr:colOff>104774</xdr:colOff>
      <xdr:row>65</xdr:row>
      <xdr:rowOff>90487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819150</xdr:colOff>
      <xdr:row>2</xdr:row>
      <xdr:rowOff>28575</xdr:rowOff>
    </xdr:from>
    <xdr:to>
      <xdr:col>0</xdr:col>
      <xdr:colOff>819150</xdr:colOff>
      <xdr:row>4</xdr:row>
      <xdr:rowOff>76199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8575"/>
          <a:ext cx="0" cy="390524"/>
        </a:xfrm>
        <a:prstGeom prst="rect">
          <a:avLst/>
        </a:prstGeom>
      </xdr:spPr>
    </xdr:pic>
    <xdr:clientData/>
  </xdr:twoCellAnchor>
  <xdr:twoCellAnchor>
    <xdr:from>
      <xdr:col>2</xdr:col>
      <xdr:colOff>219074</xdr:colOff>
      <xdr:row>4</xdr:row>
      <xdr:rowOff>123824</xdr:rowOff>
    </xdr:from>
    <xdr:to>
      <xdr:col>8</xdr:col>
      <xdr:colOff>400050</xdr:colOff>
      <xdr:row>71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9526</xdr:rowOff>
    </xdr:from>
    <xdr:to>
      <xdr:col>0</xdr:col>
      <xdr:colOff>662524</xdr:colOff>
      <xdr:row>1</xdr:row>
      <xdr:rowOff>161925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6"/>
          <a:ext cx="624424" cy="342899"/>
        </a:xfrm>
        <a:prstGeom prst="rect">
          <a:avLst/>
        </a:prstGeom>
      </xdr:spPr>
    </xdr:pic>
    <xdr:clientData/>
  </xdr:twoCellAnchor>
  <xdr:twoCellAnchor editAs="oneCell">
    <xdr:from>
      <xdr:col>7</xdr:col>
      <xdr:colOff>523874</xdr:colOff>
      <xdr:row>0</xdr:row>
      <xdr:rowOff>28575</xdr:rowOff>
    </xdr:from>
    <xdr:to>
      <xdr:col>8</xdr:col>
      <xdr:colOff>438149</xdr:colOff>
      <xdr:row>1</xdr:row>
      <xdr:rowOff>171450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4" y="28575"/>
          <a:ext cx="523875" cy="333375"/>
        </a:xfrm>
        <a:prstGeom prst="rect">
          <a:avLst/>
        </a:prstGeom>
      </xdr:spPr>
    </xdr:pic>
    <xdr:clientData/>
  </xdr:twoCellAnchor>
  <xdr:twoCellAnchor editAs="oneCell">
    <xdr:from>
      <xdr:col>0</xdr:col>
      <xdr:colOff>819150</xdr:colOff>
      <xdr:row>2</xdr:row>
      <xdr:rowOff>28575</xdr:rowOff>
    </xdr:from>
    <xdr:to>
      <xdr:col>0</xdr:col>
      <xdr:colOff>819150</xdr:colOff>
      <xdr:row>4</xdr:row>
      <xdr:rowOff>76199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F1F069A-1156-4AE4-A4EF-A90645EC58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419100"/>
          <a:ext cx="0" cy="39052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9526</xdr:rowOff>
    </xdr:from>
    <xdr:to>
      <xdr:col>0</xdr:col>
      <xdr:colOff>662524</xdr:colOff>
      <xdr:row>1</xdr:row>
      <xdr:rowOff>161925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6A5D3EEE-D40B-4F12-8674-BF0C60648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6"/>
          <a:ext cx="624424" cy="342899"/>
        </a:xfrm>
        <a:prstGeom prst="rect">
          <a:avLst/>
        </a:prstGeom>
      </xdr:spPr>
    </xdr:pic>
    <xdr:clientData/>
  </xdr:twoCellAnchor>
  <xdr:twoCellAnchor editAs="oneCell">
    <xdr:from>
      <xdr:col>7</xdr:col>
      <xdr:colOff>523874</xdr:colOff>
      <xdr:row>0</xdr:row>
      <xdr:rowOff>28575</xdr:rowOff>
    </xdr:from>
    <xdr:to>
      <xdr:col>8</xdr:col>
      <xdr:colOff>438149</xdr:colOff>
      <xdr:row>1</xdr:row>
      <xdr:rowOff>171450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17EBAC0F-2D4C-4660-A876-0132199E9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4" y="28575"/>
          <a:ext cx="523875" cy="333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lhada_ADM/PRONTOS%20SOCORROS/UMTS/Sites/Conte&#250;do%20Acesso%20a%20Informa&#231;&#227;o/1.%20Atividades%20e%20Resultados%20-%20Planilha%20de%20Produ&#231;&#227;o/2020%20-%20Contratado%20-%20Realiz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 x real."/>
      <sheetName val="SITE - 2020"/>
    </sheetNames>
    <sheetDataSet>
      <sheetData sheetId="0">
        <row r="7">
          <cell r="C7">
            <v>14629</v>
          </cell>
          <cell r="F7">
            <v>13876</v>
          </cell>
          <cell r="I7">
            <v>11577</v>
          </cell>
          <cell r="L7">
            <v>5202</v>
          </cell>
          <cell r="O7">
            <v>6170</v>
          </cell>
        </row>
        <row r="8">
          <cell r="C8">
            <v>2446</v>
          </cell>
          <cell r="F8">
            <v>2174</v>
          </cell>
          <cell r="I8">
            <v>1944</v>
          </cell>
          <cell r="L8">
            <v>878</v>
          </cell>
          <cell r="O8">
            <v>958</v>
          </cell>
          <cell r="R8">
            <v>1137</v>
          </cell>
        </row>
        <row r="9">
          <cell r="C9">
            <v>1556</v>
          </cell>
          <cell r="F9">
            <v>1312</v>
          </cell>
          <cell r="I9">
            <v>1094</v>
          </cell>
          <cell r="L9">
            <v>601</v>
          </cell>
          <cell r="O9">
            <v>567</v>
          </cell>
          <cell r="R9">
            <v>689</v>
          </cell>
        </row>
        <row r="14">
          <cell r="C14">
            <v>103</v>
          </cell>
          <cell r="F14">
            <v>115</v>
          </cell>
          <cell r="I14">
            <v>113</v>
          </cell>
          <cell r="L14">
            <v>110</v>
          </cell>
          <cell r="O14">
            <v>118</v>
          </cell>
          <cell r="R14">
            <v>98</v>
          </cell>
        </row>
        <row r="15">
          <cell r="C15">
            <v>9</v>
          </cell>
          <cell r="F15">
            <v>7</v>
          </cell>
          <cell r="I15">
            <v>9</v>
          </cell>
          <cell r="L15">
            <v>11</v>
          </cell>
          <cell r="O15">
            <v>6</v>
          </cell>
          <cell r="R15">
            <v>16</v>
          </cell>
        </row>
        <row r="16">
          <cell r="C16">
            <v>129</v>
          </cell>
          <cell r="F16">
            <v>179</v>
          </cell>
          <cell r="I16">
            <v>176</v>
          </cell>
          <cell r="L16">
            <v>165</v>
          </cell>
          <cell r="O16">
            <v>146</v>
          </cell>
          <cell r="R16">
            <v>169</v>
          </cell>
        </row>
        <row r="22">
          <cell r="C22">
            <v>11232</v>
          </cell>
          <cell r="F22">
            <v>10408</v>
          </cell>
          <cell r="I22">
            <v>7718</v>
          </cell>
          <cell r="L22">
            <v>2082</v>
          </cell>
          <cell r="O22">
            <v>1459</v>
          </cell>
          <cell r="R22">
            <v>146</v>
          </cell>
        </row>
        <row r="23">
          <cell r="C23">
            <v>2268</v>
          </cell>
          <cell r="F23">
            <v>2802</v>
          </cell>
          <cell r="I23">
            <v>2518</v>
          </cell>
          <cell r="L23">
            <v>54</v>
          </cell>
          <cell r="O23">
            <v>0</v>
          </cell>
          <cell r="R23">
            <v>0</v>
          </cell>
        </row>
        <row r="29">
          <cell r="C29"/>
          <cell r="F29"/>
          <cell r="I29"/>
          <cell r="L29"/>
          <cell r="O29">
            <v>0</v>
          </cell>
          <cell r="R29">
            <v>0</v>
          </cell>
        </row>
        <row r="33">
          <cell r="C33" t="str">
            <v>Janeiro</v>
          </cell>
          <cell r="F33" t="str">
            <v>Fevereiro</v>
          </cell>
          <cell r="I33" t="str">
            <v>Março</v>
          </cell>
          <cell r="L33" t="str">
            <v>Abril</v>
          </cell>
          <cell r="O33" t="str">
            <v>Maio</v>
          </cell>
          <cell r="R33" t="str">
            <v>Junho</v>
          </cell>
        </row>
        <row r="37">
          <cell r="C37" t="str">
            <v>Janeiro</v>
          </cell>
          <cell r="D37"/>
          <cell r="F37" t="str">
            <v>Fevereiro</v>
          </cell>
          <cell r="G37"/>
          <cell r="I37" t="str">
            <v>Março</v>
          </cell>
          <cell r="J37"/>
          <cell r="L37" t="str">
            <v>Abril</v>
          </cell>
          <cell r="M37"/>
          <cell r="O37" t="str">
            <v>Maio</v>
          </cell>
          <cell r="P37"/>
          <cell r="R37" t="str">
            <v>Junho</v>
          </cell>
          <cell r="S37"/>
          <cell r="V37" t="str">
            <v>TOTAL ACUMULADO</v>
          </cell>
          <cell r="W37"/>
        </row>
        <row r="38">
          <cell r="C38" t="str">
            <v>Qtde de Atendimento</v>
          </cell>
          <cell r="D38"/>
          <cell r="F38" t="str">
            <v>Qtde de Atendimento</v>
          </cell>
          <cell r="G38"/>
          <cell r="I38" t="str">
            <v>Qtde de Atendimento</v>
          </cell>
          <cell r="J38"/>
          <cell r="L38" t="str">
            <v>Qtde de Atendimento</v>
          </cell>
          <cell r="M38"/>
          <cell r="O38" t="str">
            <v>Qtde de Atendimento</v>
          </cell>
          <cell r="P38"/>
          <cell r="R38" t="str">
            <v>Qtde de Atendimento</v>
          </cell>
          <cell r="S38"/>
          <cell r="V38" t="str">
            <v>Qtde de Atendimento</v>
          </cell>
          <cell r="W38"/>
        </row>
        <row r="44">
          <cell r="C44">
            <v>390</v>
          </cell>
          <cell r="F44">
            <v>390</v>
          </cell>
          <cell r="I44">
            <v>390</v>
          </cell>
          <cell r="L44">
            <v>390</v>
          </cell>
          <cell r="O44">
            <v>390</v>
          </cell>
          <cell r="R44">
            <v>390</v>
          </cell>
        </row>
        <row r="45">
          <cell r="C45"/>
          <cell r="F45"/>
          <cell r="I45"/>
          <cell r="L45"/>
          <cell r="O45"/>
          <cell r="R45"/>
        </row>
        <row r="46">
          <cell r="C46"/>
          <cell r="F46"/>
          <cell r="I46"/>
          <cell r="L46"/>
          <cell r="O46"/>
          <cell r="R46"/>
        </row>
        <row r="50">
          <cell r="C50">
            <v>9689</v>
          </cell>
          <cell r="F50">
            <v>10353</v>
          </cell>
          <cell r="I50">
            <v>11623</v>
          </cell>
          <cell r="L50">
            <v>0</v>
          </cell>
          <cell r="O50">
            <v>0</v>
          </cell>
          <cell r="R50">
            <v>0</v>
          </cell>
        </row>
        <row r="51">
          <cell r="C51">
            <v>1566</v>
          </cell>
          <cell r="F51">
            <v>1808</v>
          </cell>
          <cell r="I51">
            <v>2137</v>
          </cell>
          <cell r="L51">
            <v>0</v>
          </cell>
          <cell r="O51">
            <v>0</v>
          </cell>
          <cell r="R51">
            <v>0</v>
          </cell>
        </row>
        <row r="52">
          <cell r="C52">
            <v>908</v>
          </cell>
          <cell r="F52">
            <v>985</v>
          </cell>
          <cell r="I52">
            <v>1047</v>
          </cell>
          <cell r="L52">
            <v>0</v>
          </cell>
          <cell r="O52">
            <v>0</v>
          </cell>
          <cell r="R52">
            <v>0</v>
          </cell>
        </row>
        <row r="57">
          <cell r="C57">
            <v>10</v>
          </cell>
          <cell r="F57">
            <v>10</v>
          </cell>
          <cell r="I57">
            <v>13</v>
          </cell>
          <cell r="L57">
            <v>0</v>
          </cell>
          <cell r="O57">
            <v>0</v>
          </cell>
          <cell r="R57">
            <v>0</v>
          </cell>
        </row>
        <row r="58">
          <cell r="C58">
            <v>168</v>
          </cell>
          <cell r="F58">
            <v>172</v>
          </cell>
          <cell r="I58">
            <v>181</v>
          </cell>
          <cell r="L58">
            <v>0</v>
          </cell>
          <cell r="O58">
            <v>0</v>
          </cell>
          <cell r="R58">
            <v>0</v>
          </cell>
        </row>
        <row r="63">
          <cell r="C63" t="str">
            <v>Qtde de Atendimento</v>
          </cell>
          <cell r="F63" t="str">
            <v>Qtde de Atendimento</v>
          </cell>
          <cell r="I63" t="str">
            <v>Qtde de Atendimento</v>
          </cell>
          <cell r="L63" t="str">
            <v>Qtde de Atendimento</v>
          </cell>
          <cell r="O63" t="str">
            <v>Qtde de Atendimento</v>
          </cell>
          <cell r="R63" t="str">
            <v>Qtde de Atendimento</v>
          </cell>
        </row>
        <row r="66">
          <cell r="C66">
            <v>175</v>
          </cell>
          <cell r="F66">
            <v>160</v>
          </cell>
          <cell r="I66">
            <v>2006</v>
          </cell>
          <cell r="L66">
            <v>0</v>
          </cell>
          <cell r="O66">
            <v>0</v>
          </cell>
          <cell r="R66">
            <v>0</v>
          </cell>
        </row>
        <row r="70">
          <cell r="C70">
            <v>98</v>
          </cell>
          <cell r="D70"/>
          <cell r="F70">
            <v>114</v>
          </cell>
          <cell r="G70"/>
          <cell r="I70">
            <v>126</v>
          </cell>
          <cell r="J70"/>
          <cell r="L70">
            <v>0</v>
          </cell>
          <cell r="M70"/>
          <cell r="O70">
            <v>0</v>
          </cell>
          <cell r="P70"/>
          <cell r="R70">
            <v>0</v>
          </cell>
          <cell r="S70"/>
          <cell r="V70">
            <v>338</v>
          </cell>
          <cell r="W70"/>
        </row>
        <row r="71">
          <cell r="C71">
            <v>0</v>
          </cell>
          <cell r="D71"/>
          <cell r="F71">
            <v>0</v>
          </cell>
          <cell r="G71"/>
          <cell r="I71">
            <v>0</v>
          </cell>
          <cell r="J71"/>
          <cell r="L71">
            <v>0</v>
          </cell>
          <cell r="M71"/>
          <cell r="O71">
            <v>0</v>
          </cell>
          <cell r="P71"/>
          <cell r="R71">
            <v>0</v>
          </cell>
          <cell r="S71"/>
          <cell r="V71">
            <v>0</v>
          </cell>
          <cell r="W71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jacência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>
    <tabColor theme="4" tint="-0.249977111117893"/>
    <pageSetUpPr fitToPage="1"/>
  </sheetPr>
  <dimension ref="A1:R44"/>
  <sheetViews>
    <sheetView tabSelected="1" zoomScaleNormal="100" zoomScaleSheetLayoutView="100" workbookViewId="0">
      <selection activeCell="K11" sqref="K11"/>
    </sheetView>
  </sheetViews>
  <sheetFormatPr defaultRowHeight="15"/>
  <cols>
    <col min="1" max="1" width="29.140625" style="46" bestFit="1" customWidth="1"/>
    <col min="2" max="2" width="10.5703125" style="6" customWidth="1"/>
    <col min="3" max="3" width="10.7109375" style="6" customWidth="1"/>
    <col min="4" max="4" width="10.5703125" style="6" customWidth="1"/>
    <col min="5" max="7" width="9.140625" style="3" customWidth="1"/>
    <col min="8" max="10" width="9.140625" style="3" hidden="1" customWidth="1"/>
    <col min="11" max="16384" width="9.140625" style="3"/>
  </cols>
  <sheetData>
    <row r="1" spans="1:18">
      <c r="B1" s="89"/>
      <c r="C1" s="89"/>
      <c r="D1" s="89"/>
    </row>
    <row r="2" spans="1:18">
      <c r="B2" s="89"/>
      <c r="C2" s="89"/>
      <c r="D2" s="89"/>
    </row>
    <row r="3" spans="1:18">
      <c r="B3" s="89"/>
      <c r="C3" s="89"/>
      <c r="D3" s="89"/>
    </row>
    <row r="4" spans="1:18">
      <c r="B4" s="89"/>
      <c r="C4" s="89"/>
      <c r="D4" s="89"/>
    </row>
    <row r="5" spans="1:18">
      <c r="A5" s="129" t="s">
        <v>166</v>
      </c>
      <c r="B5" s="129"/>
      <c r="C5" s="129"/>
      <c r="D5" s="129"/>
      <c r="E5" s="129"/>
      <c r="F5" s="129"/>
      <c r="G5" s="129"/>
    </row>
    <row r="6" spans="1:18" ht="12" customHeight="1">
      <c r="A6" s="129" t="s">
        <v>141</v>
      </c>
      <c r="B6" s="129"/>
      <c r="C6" s="129"/>
      <c r="D6" s="129"/>
      <c r="E6" s="129"/>
      <c r="F6" s="129"/>
      <c r="G6" s="129"/>
    </row>
    <row r="7" spans="1:18" ht="12" customHeight="1" thickBot="1">
      <c r="A7" s="105"/>
      <c r="B7" s="88"/>
      <c r="C7" s="88"/>
      <c r="D7" s="88"/>
    </row>
    <row r="8" spans="1:18" ht="25.5" customHeight="1" thickBot="1">
      <c r="A8" s="130" t="s">
        <v>168</v>
      </c>
      <c r="B8" s="131"/>
      <c r="C8" s="131"/>
      <c r="D8" s="131"/>
      <c r="E8" s="131"/>
      <c r="F8" s="131"/>
      <c r="G8" s="132"/>
    </row>
    <row r="9" spans="1:18">
      <c r="A9" s="119"/>
      <c r="B9" s="137" t="s">
        <v>161</v>
      </c>
      <c r="C9" s="127"/>
      <c r="D9" s="128"/>
      <c r="E9" s="141" t="s">
        <v>162</v>
      </c>
      <c r="F9" s="141"/>
      <c r="G9" s="142"/>
      <c r="H9" s="126" t="s">
        <v>163</v>
      </c>
      <c r="I9" s="127"/>
      <c r="J9" s="128"/>
    </row>
    <row r="10" spans="1:18">
      <c r="A10" s="120" t="s">
        <v>19</v>
      </c>
      <c r="B10" s="123" t="s">
        <v>30</v>
      </c>
      <c r="C10" s="109" t="s">
        <v>32</v>
      </c>
      <c r="D10" s="111" t="s">
        <v>34</v>
      </c>
      <c r="E10" s="109" t="s">
        <v>27</v>
      </c>
      <c r="F10" s="109" t="s">
        <v>28</v>
      </c>
      <c r="G10" s="111" t="s">
        <v>29</v>
      </c>
      <c r="H10" s="116" t="s">
        <v>31</v>
      </c>
      <c r="I10" s="109" t="s">
        <v>33</v>
      </c>
      <c r="J10" s="111" t="s">
        <v>35</v>
      </c>
    </row>
    <row r="11" spans="1:18">
      <c r="A11" s="121" t="s">
        <v>181</v>
      </c>
      <c r="B11" s="124">
        <v>1928</v>
      </c>
      <c r="C11" s="110">
        <v>3439</v>
      </c>
      <c r="D11" s="112">
        <v>3633</v>
      </c>
      <c r="E11" s="113">
        <v>4765</v>
      </c>
      <c r="F11" s="113">
        <v>4399</v>
      </c>
      <c r="G11" s="114">
        <v>898</v>
      </c>
      <c r="H11" s="117"/>
      <c r="I11" s="113"/>
      <c r="J11" s="114"/>
      <c r="L11" s="105"/>
      <c r="M11" s="106"/>
      <c r="N11" s="106"/>
      <c r="O11" s="106"/>
      <c r="P11" s="106"/>
      <c r="Q11" s="106"/>
      <c r="R11" s="106"/>
    </row>
    <row r="12" spans="1:18" ht="15.75" thickBot="1">
      <c r="A12" s="122" t="s">
        <v>174</v>
      </c>
      <c r="B12" s="125">
        <v>115</v>
      </c>
      <c r="C12" s="107">
        <v>209</v>
      </c>
      <c r="D12" s="108">
        <v>167</v>
      </c>
      <c r="E12" s="107">
        <v>131</v>
      </c>
      <c r="F12" s="107">
        <v>91</v>
      </c>
      <c r="G12" s="108">
        <v>23</v>
      </c>
      <c r="H12" s="118"/>
      <c r="I12" s="107"/>
      <c r="J12" s="108"/>
      <c r="L12" s="129"/>
      <c r="M12" s="129"/>
      <c r="N12" s="129"/>
      <c r="O12" s="129"/>
      <c r="P12" s="129"/>
      <c r="Q12" s="129"/>
      <c r="R12" s="129"/>
    </row>
    <row r="13" spans="1:18" ht="9" customHeight="1" thickBot="1">
      <c r="A13" s="138"/>
      <c r="B13" s="139"/>
      <c r="C13" s="139"/>
      <c r="D13" s="139"/>
      <c r="E13" s="139"/>
      <c r="F13" s="139"/>
      <c r="G13" s="140"/>
    </row>
    <row r="14" spans="1:18">
      <c r="A14" s="104" t="s">
        <v>180</v>
      </c>
      <c r="C14" s="45"/>
    </row>
    <row r="15" spans="1:18">
      <c r="C15" s="45"/>
    </row>
    <row r="16" spans="1:18">
      <c r="A16" s="103" t="s">
        <v>179</v>
      </c>
      <c r="C16" s="45"/>
    </row>
    <row r="17" spans="1:3">
      <c r="A17" s="50"/>
      <c r="B17" s="51"/>
      <c r="C17" s="51"/>
    </row>
    <row r="18" spans="1:3">
      <c r="A18" s="50"/>
      <c r="B18" s="51"/>
      <c r="C18" s="51"/>
    </row>
    <row r="23" spans="1:3" hidden="1"/>
    <row r="24" spans="1:3" ht="15.75" hidden="1" customHeight="1"/>
    <row r="25" spans="1:3" ht="15.75" hidden="1" customHeight="1"/>
    <row r="26" spans="1:3" ht="15.75" hidden="1" customHeight="1"/>
    <row r="27" spans="1:3" ht="15.75" hidden="1" customHeight="1"/>
    <row r="28" spans="1:3" ht="15.75" hidden="1" customHeight="1"/>
    <row r="29" spans="1:3" hidden="1"/>
    <row r="30" spans="1:3" hidden="1"/>
    <row r="31" spans="1:3" hidden="1">
      <c r="B31" s="3"/>
      <c r="C31" s="3"/>
    </row>
    <row r="32" spans="1:3" hidden="1">
      <c r="B32" s="3"/>
      <c r="C32" s="3"/>
    </row>
    <row r="33" spans="1:4" hidden="1">
      <c r="A33" s="3"/>
      <c r="B33" s="115"/>
      <c r="C33" s="3"/>
    </row>
    <row r="34" spans="1:4" hidden="1">
      <c r="C34" s="56"/>
    </row>
    <row r="35" spans="1:4">
      <c r="D35" s="55"/>
    </row>
    <row r="36" spans="1:4" ht="15.75" thickBot="1">
      <c r="D36" s="55"/>
    </row>
    <row r="37" spans="1:4" ht="15.75" hidden="1" thickBot="1">
      <c r="A37" s="135" t="s">
        <v>165</v>
      </c>
      <c r="B37" s="136"/>
    </row>
    <row r="38" spans="1:4" ht="15.75" hidden="1" thickBot="1">
      <c r="A38" s="62" t="s">
        <v>122</v>
      </c>
      <c r="B38" s="63" t="s">
        <v>123</v>
      </c>
      <c r="C38" s="55"/>
    </row>
    <row r="39" spans="1:4" ht="15.75" hidden="1" thickBot="1">
      <c r="A39" s="60" t="s">
        <v>124</v>
      </c>
      <c r="B39" s="61"/>
      <c r="C39" s="55"/>
    </row>
    <row r="40" spans="1:4" ht="15.75" hidden="1" thickBot="1">
      <c r="A40" s="64" t="s">
        <v>125</v>
      </c>
      <c r="B40" s="65" t="e">
        <f>#REF!</f>
        <v>#REF!</v>
      </c>
      <c r="C40" s="55"/>
    </row>
    <row r="41" spans="1:4" ht="15.75" thickBot="1">
      <c r="A41" s="133" t="s">
        <v>164</v>
      </c>
      <c r="B41" s="134"/>
    </row>
    <row r="42" spans="1:4" ht="15.75" thickBot="1">
      <c r="A42" s="67" t="s">
        <v>122</v>
      </c>
      <c r="B42" s="68" t="s">
        <v>123</v>
      </c>
    </row>
    <row r="43" spans="1:4" hidden="1">
      <c r="A43" s="69" t="s">
        <v>124</v>
      </c>
      <c r="B43" s="66"/>
    </row>
    <row r="44" spans="1:4" ht="15.75" thickBot="1">
      <c r="A44" s="70" t="s">
        <v>125</v>
      </c>
      <c r="B44" s="71" t="e">
        <f>#REF!</f>
        <v>#REF!</v>
      </c>
    </row>
  </sheetData>
  <mergeCells count="10">
    <mergeCell ref="A41:B41"/>
    <mergeCell ref="A37:B37"/>
    <mergeCell ref="B9:D9"/>
    <mergeCell ref="A13:G13"/>
    <mergeCell ref="E9:G9"/>
    <mergeCell ref="H9:J9"/>
    <mergeCell ref="A6:G6"/>
    <mergeCell ref="L12:R12"/>
    <mergeCell ref="A8:G8"/>
    <mergeCell ref="A5:G5"/>
  </mergeCells>
  <printOptions horizontalCentered="1"/>
  <pageMargins left="0" right="0" top="0.56000000000000005" bottom="0" header="0.44" footer="0.31496062992125984"/>
  <pageSetup paperSize="9" orientation="landscape" r:id="rId1"/>
  <headerFooter>
    <oddFooter>&amp;R1</oddFooter>
  </headerFooter>
  <rowBreaks count="1" manualBreakCount="1">
    <brk id="35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9188A-A8F9-4F9C-AA40-FB3380A5398A}">
  <dimension ref="A4:G28"/>
  <sheetViews>
    <sheetView workbookViewId="0">
      <selection activeCell="A15" sqref="A15"/>
    </sheetView>
  </sheetViews>
  <sheetFormatPr defaultRowHeight="15"/>
  <cols>
    <col min="1" max="1" width="32" customWidth="1"/>
    <col min="2" max="7" width="10.28515625" customWidth="1"/>
  </cols>
  <sheetData>
    <row r="4" spans="1:7">
      <c r="A4" s="143" t="s">
        <v>167</v>
      </c>
      <c r="B4" s="143"/>
      <c r="C4" s="143"/>
      <c r="D4" s="143"/>
      <c r="E4" s="143"/>
      <c r="F4" s="143"/>
      <c r="G4" s="143"/>
    </row>
    <row r="5" spans="1:7">
      <c r="A5" s="143" t="s">
        <v>141</v>
      </c>
      <c r="B5" s="143"/>
      <c r="C5" s="143"/>
      <c r="D5" s="143"/>
      <c r="E5" s="143"/>
      <c r="F5" s="143"/>
      <c r="G5" s="143"/>
    </row>
    <row r="6" spans="1:7" ht="15.75" thickBot="1"/>
    <row r="7" spans="1:7" ht="15.75" thickBot="1">
      <c r="A7" s="144" t="s">
        <v>168</v>
      </c>
      <c r="B7" s="145"/>
      <c r="C7" s="145"/>
      <c r="D7" s="145"/>
      <c r="E7" s="145"/>
      <c r="F7" s="145"/>
      <c r="G7" s="146"/>
    </row>
    <row r="8" spans="1:7">
      <c r="A8" s="90" t="s">
        <v>26</v>
      </c>
      <c r="B8" s="147" t="s">
        <v>169</v>
      </c>
      <c r="C8" s="148"/>
      <c r="D8" s="147" t="s">
        <v>170</v>
      </c>
      <c r="E8" s="148"/>
      <c r="F8" s="147" t="s">
        <v>171</v>
      </c>
      <c r="G8" s="149"/>
    </row>
    <row r="9" spans="1:7">
      <c r="A9" s="91" t="s">
        <v>19</v>
      </c>
      <c r="B9" s="150">
        <f>SUM('[1]cont x real.'!C7,'[1]cont x real.'!F7,'[1]cont x real.'!I7,'[1]cont x real.'!L7,'[1]cont x real.'!O7,'[1]cont x real.'!CR77,'[1]cont x real.'!C22,'[1]cont x real.'!F22,'[1]cont x real.'!I22,'[1]cont x real.'!L22,'[1]cont x real.'!O22,'[1]cont x real.'!R22,'[1]cont x real.'!C29,'[1]cont x real.'!F29,'[1]cont x real.'!I29,'[1]cont x real.'!L29,'[1]cont x real.'!O29,'[1]cont x real.'!R29)</f>
        <v>84499</v>
      </c>
      <c r="C9" s="151"/>
      <c r="D9" s="150">
        <f>SUM('[1]cont x real.'!C44,'[1]cont x real.'!F44,'[1]cont x real.'!I44,'[1]cont x real.'!L44,'[1]cont x real.'!O44,'[1]cont x real.'!R44,'[1]cont x real.'!C57,'[1]cont x real.'!F57,'[1]cont x real.'!I57,'[1]cont x real.'!L57,'[1]cont x real.'!O57,'[1]cont x real.'!R57,'[1]cont x real.'!C63,'[1]cont x real.'!F63,'[1]cont x real.'!I63,'[1]cont x real.'!L63,'[1]cont x real.'!O63,'[1]cont x real.'!R63)</f>
        <v>2373</v>
      </c>
      <c r="E9" s="151"/>
      <c r="F9" s="152">
        <f>SUM(B9:E9)</f>
        <v>86872</v>
      </c>
      <c r="G9" s="153"/>
    </row>
    <row r="10" spans="1:7">
      <c r="A10" s="91" t="s">
        <v>20</v>
      </c>
      <c r="B10" s="150">
        <f>SUM('[1]cont x real.'!C8,'[1]cont x real.'!F8,'[1]cont x real.'!I8,'[1]cont x real.'!L8,'[1]cont x real.'!O8,'[1]cont x real.'!R8)</f>
        <v>9537</v>
      </c>
      <c r="C10" s="151"/>
      <c r="D10" s="150">
        <f>SUM('[1]cont x real.'!C45,'[1]cont x real.'!F45,'[1]cont x real.'!I45,'[1]cont x real.'!L45,'[1]cont x real.'!O45,'[1]cont x real.'!R45)</f>
        <v>0</v>
      </c>
      <c r="E10" s="151"/>
      <c r="F10" s="152">
        <f t="shared" ref="F10:F12" si="0">SUM(B10:E10)</f>
        <v>9537</v>
      </c>
      <c r="G10" s="153"/>
    </row>
    <row r="11" spans="1:7">
      <c r="A11" s="91" t="s">
        <v>172</v>
      </c>
      <c r="B11" s="150">
        <f>SUM('[1]cont x real.'!C23,'[1]cont x real.'!F23,'[1]cont x real.'!I23,'[1]cont x real.'!L23,'[1]cont x real.'!O23,'[1]cont x real.'!R23)</f>
        <v>7642</v>
      </c>
      <c r="C11" s="151"/>
      <c r="D11" s="150">
        <f>SUM('[1]cont x real.'!C58,'[1]cont x real.'!F58,'[1]cont x real.'!I58,'[1]cont x real.'!L58,'[1]cont x real.'!O58,'[1]cont x real.'!R58)</f>
        <v>521</v>
      </c>
      <c r="E11" s="151"/>
      <c r="F11" s="152">
        <f t="shared" si="0"/>
        <v>8163</v>
      </c>
      <c r="G11" s="153"/>
    </row>
    <row r="12" spans="1:7">
      <c r="A12" s="91" t="s">
        <v>173</v>
      </c>
      <c r="B12" s="150">
        <f>SUM('[1]cont x real.'!C9,'[1]cont x real.'!F9,'[1]cont x real.'!I9,'[1]cont x real.'!L9,'[1]cont x real.'!O9,'[1]cont x real.'!R9)</f>
        <v>5819</v>
      </c>
      <c r="C12" s="151"/>
      <c r="D12" s="150">
        <f>SUM('[1]cont x real.'!C46,'[1]cont x real.'!F46,'[1]cont x real.'!I46,'[1]cont x real.'!L46,'[1]cont x real.'!O46,'[1]cont x real.'!R46)</f>
        <v>0</v>
      </c>
      <c r="E12" s="151"/>
      <c r="F12" s="152">
        <f t="shared" si="0"/>
        <v>5819</v>
      </c>
      <c r="G12" s="153"/>
    </row>
    <row r="13" spans="1:7" ht="15.75" thickBot="1">
      <c r="A13" s="92" t="s">
        <v>21</v>
      </c>
      <c r="B13" s="154">
        <f>SUM(B9:C12)</f>
        <v>107497</v>
      </c>
      <c r="C13" s="155"/>
      <c r="D13" s="154">
        <f>SUM(D9:E12)</f>
        <v>2894</v>
      </c>
      <c r="E13" s="155"/>
      <c r="F13" s="154">
        <f>SUM(F9:G12)</f>
        <v>110391</v>
      </c>
      <c r="G13" s="156"/>
    </row>
    <row r="14" spans="1:7" ht="15.75" thickBot="1">
      <c r="A14" s="93"/>
      <c r="B14" s="94"/>
      <c r="C14" s="94"/>
      <c r="D14" s="94"/>
      <c r="E14" s="94"/>
      <c r="F14" s="94"/>
      <c r="G14" s="95"/>
    </row>
    <row r="15" spans="1:7">
      <c r="A15" s="90" t="s">
        <v>174</v>
      </c>
      <c r="B15" s="147" t="s">
        <v>169</v>
      </c>
      <c r="C15" s="148"/>
      <c r="D15" s="147" t="s">
        <v>170</v>
      </c>
      <c r="E15" s="148"/>
      <c r="F15" s="147" t="s">
        <v>171</v>
      </c>
      <c r="G15" s="149"/>
    </row>
    <row r="16" spans="1:7">
      <c r="A16" s="91" t="s">
        <v>144</v>
      </c>
      <c r="B16" s="150">
        <f>SUM('[1]cont x real.'!C14,'[1]cont x real.'!F14,'[1]cont x real.'!I14,'[1]cont x real.'!L14,'[1]cont x real.'!O14,'[1]cont x real.'!R14)</f>
        <v>657</v>
      </c>
      <c r="C16" s="151"/>
      <c r="D16" s="150">
        <f>SUM('[1]cont x real.'!C50,'[1]cont x real.'!F50,'[1]cont x real.'!I50,'[1]cont x real.'!L50,'[1]cont x real.'!O50,'[1]cont x real.'!R50)</f>
        <v>31665</v>
      </c>
      <c r="E16" s="151"/>
      <c r="F16" s="152">
        <f>SUM(B16:E16)</f>
        <v>32322</v>
      </c>
      <c r="G16" s="153"/>
    </row>
    <row r="17" spans="1:7">
      <c r="A17" s="91" t="s">
        <v>22</v>
      </c>
      <c r="B17" s="150">
        <f>SUM('[1]cont x real.'!C15,'[1]cont x real.'!F15,'[1]cont x real.'!I15,'[1]cont x real.'!L15,'[1]cont x real.'!O15,'[1]cont x real.'!R15)</f>
        <v>58</v>
      </c>
      <c r="C17" s="151"/>
      <c r="D17" s="150">
        <f>SUM('[1]cont x real.'!C51,'[1]cont x real.'!F51,'[1]cont x real.'!I51,'[1]cont x real.'!L51,'[1]cont x real.'!O51,'[1]cont x real.'!R51)</f>
        <v>5511</v>
      </c>
      <c r="E17" s="151"/>
      <c r="F17" s="152">
        <f t="shared" ref="F17:F18" si="1">SUM(B17:E17)</f>
        <v>5569</v>
      </c>
      <c r="G17" s="153"/>
    </row>
    <row r="18" spans="1:7">
      <c r="A18" s="91" t="s">
        <v>172</v>
      </c>
      <c r="B18" s="150">
        <f>SUM('[1]cont x real.'!C33,'[1]cont x real.'!F33,'[1]cont x real.'!I33,'[1]cont x real.'!L33,'[1]cont x real.'!O33,'[1]cont x real.'!R33)</f>
        <v>0</v>
      </c>
      <c r="C18" s="151"/>
      <c r="D18" s="150">
        <f>SUM('[1]cont x real.'!C66,'[1]cont x real.'!F66,'[1]cont x real.'!I66,'[1]cont x real.'!L66,'[1]cont x real.'!O66,'[1]cont x real.'!R66)</f>
        <v>2341</v>
      </c>
      <c r="E18" s="151"/>
      <c r="F18" s="152">
        <f t="shared" si="1"/>
        <v>2341</v>
      </c>
      <c r="G18" s="153"/>
    </row>
    <row r="19" spans="1:7">
      <c r="A19" s="91" t="s">
        <v>19</v>
      </c>
      <c r="B19" s="150">
        <f>SUM('[1]cont x real.'!C16,'[1]cont x real.'!F16,'[1]cont x real.'!I16,'[1]cont x real.'!L16,'[1]cont x real.'!O16,'[1]cont x real.'!R16)</f>
        <v>964</v>
      </c>
      <c r="C19" s="151"/>
      <c r="D19" s="150">
        <f>SUM('[1]cont x real.'!C52,'[1]cont x real.'!F52,'[1]cont x real.'!I52,'[1]cont x real.'!L52,'[1]cont x real.'!O52,'[1]cont x real.'!R52)</f>
        <v>2940</v>
      </c>
      <c r="E19" s="151"/>
      <c r="F19" s="152">
        <f>SUM(B19:E19)</f>
        <v>3904</v>
      </c>
      <c r="G19" s="153"/>
    </row>
    <row r="20" spans="1:7" ht="15.75" thickBot="1">
      <c r="A20" s="92" t="s">
        <v>21</v>
      </c>
      <c r="B20" s="154">
        <f>SUM(B16:C19)</f>
        <v>1679</v>
      </c>
      <c r="C20" s="155"/>
      <c r="D20" s="154">
        <f>SUM(D16:E19)</f>
        <v>42457</v>
      </c>
      <c r="E20" s="155"/>
      <c r="F20" s="154">
        <f>SUM(F16:G19)</f>
        <v>44136</v>
      </c>
      <c r="G20" s="156"/>
    </row>
    <row r="22" spans="1:7">
      <c r="B22" s="157" t="s">
        <v>169</v>
      </c>
      <c r="C22" s="157"/>
      <c r="D22" s="157" t="s">
        <v>170</v>
      </c>
      <c r="E22" s="157"/>
      <c r="F22" s="157" t="s">
        <v>171</v>
      </c>
      <c r="G22" s="157"/>
    </row>
    <row r="23" spans="1:7">
      <c r="B23" s="96" t="s">
        <v>175</v>
      </c>
      <c r="C23" s="97" t="s">
        <v>176</v>
      </c>
      <c r="D23" s="96" t="s">
        <v>175</v>
      </c>
      <c r="E23" s="97" t="s">
        <v>176</v>
      </c>
      <c r="F23" s="96" t="s">
        <v>175</v>
      </c>
      <c r="G23" s="97" t="s">
        <v>176</v>
      </c>
    </row>
    <row r="24" spans="1:7">
      <c r="A24" s="98" t="s">
        <v>177</v>
      </c>
      <c r="B24" s="99">
        <f>SUM('[1]cont x real.'!C37,'[1]cont x real.'!F37,'[1]cont x real.'!I37,'[1]cont x real.'!L37,'[1]cont x real.'!O37,'[1]cont x real.'!R37)</f>
        <v>0</v>
      </c>
      <c r="C24" s="99">
        <f>SUM('[1]cont x real.'!D37,'[1]cont x real.'!G37,'[1]cont x real.'!J37,'[1]cont x real.'!M37,'[1]cont x real.'!P37,'[1]cont x real.'!S37)</f>
        <v>0</v>
      </c>
      <c r="D24" s="99">
        <f>SUM('[1]cont x real.'!C70,'[1]cont x real.'!F70,'[1]cont x real.'!I70,'[1]cont x real.'!L70,'[1]cont x real.'!O70,'[1]cont x real.'!R70)</f>
        <v>338</v>
      </c>
      <c r="E24" s="99">
        <f>SUM('[1]cont x real.'!D70,'[1]cont x real.'!G70,'[1]cont x real.'!J70,'[1]cont x real.'!M70,'[1]cont x real.'!P70,'[1]cont x real.'!S70)</f>
        <v>0</v>
      </c>
      <c r="F24" s="99">
        <f>SUM('[1]cont x real.'!V37,'[1]cont x real.'!V70)</f>
        <v>338</v>
      </c>
      <c r="G24" s="99">
        <f>SUM('[1]cont x real.'!W37,'[1]cont x real.'!W70)</f>
        <v>0</v>
      </c>
    </row>
    <row r="25" spans="1:7">
      <c r="A25" s="98" t="s">
        <v>178</v>
      </c>
      <c r="B25" s="99">
        <f>SUM('[1]cont x real.'!C38,'[1]cont x real.'!F38,'[1]cont x real.'!I38,'[1]cont x real.'!L38,'[1]cont x real.'!O38,'[1]cont x real.'!R38)</f>
        <v>0</v>
      </c>
      <c r="C25" s="99">
        <f>SUM('[1]cont x real.'!D38,'[1]cont x real.'!G38,'[1]cont x real.'!J38,'[1]cont x real.'!M38,'[1]cont x real.'!P38,'[1]cont x real.'!S38)</f>
        <v>0</v>
      </c>
      <c r="D25" s="99">
        <f>SUM('[1]cont x real.'!C71,'[1]cont x real.'!F71,'[1]cont x real.'!I71,'[1]cont x real.'!L71,'[1]cont x real.'!O71,'[1]cont x real.'!R71)</f>
        <v>0</v>
      </c>
      <c r="E25" s="99">
        <f>SUM('[1]cont x real.'!D71,'[1]cont x real.'!G71,'[1]cont x real.'!J71,'[1]cont x real.'!M71,'[1]cont x real.'!P71,'[1]cont x real.'!S71)</f>
        <v>0</v>
      </c>
      <c r="F25" s="99">
        <f>SUM('[1]cont x real.'!V38,'[1]cont x real.'!V71)</f>
        <v>0</v>
      </c>
      <c r="G25" s="99">
        <f>SUM('[1]cont x real.'!W38,'[1]cont x real.'!W71)</f>
        <v>0</v>
      </c>
    </row>
    <row r="27" spans="1:7">
      <c r="A27" s="100"/>
      <c r="B27" s="101"/>
      <c r="C27" s="101"/>
      <c r="D27" s="101"/>
      <c r="E27" s="101"/>
      <c r="F27" s="102"/>
      <c r="G27" s="102"/>
    </row>
    <row r="28" spans="1:7">
      <c r="A28" s="103" t="s">
        <v>179</v>
      </c>
    </row>
  </sheetData>
  <mergeCells count="42">
    <mergeCell ref="B20:C20"/>
    <mergeCell ref="D20:E20"/>
    <mergeCell ref="F20:G20"/>
    <mergeCell ref="B22:C22"/>
    <mergeCell ref="D22:E22"/>
    <mergeCell ref="F22:G22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3:C13"/>
    <mergeCell ref="D13:E13"/>
    <mergeCell ref="F13:G13"/>
    <mergeCell ref="B15:C15"/>
    <mergeCell ref="D15:E15"/>
    <mergeCell ref="F15:G15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A4:G4"/>
    <mergeCell ref="A5:G5"/>
    <mergeCell ref="A7:G7"/>
    <mergeCell ref="B8:C8"/>
    <mergeCell ref="D8:E8"/>
    <mergeCell ref="F8:G8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7">
    <tabColor theme="3" tint="0.39997558519241921"/>
    <pageSetUpPr fitToPage="1"/>
  </sheetPr>
  <dimension ref="A1:AB85"/>
  <sheetViews>
    <sheetView showGridLines="0" view="pageBreakPreview" topLeftCell="A4" zoomScaleNormal="100" zoomScaleSheetLayoutView="100" zoomScalePageLayoutView="70" workbookViewId="0">
      <selection activeCell="A26" sqref="A26:AA27"/>
    </sheetView>
  </sheetViews>
  <sheetFormatPr defaultRowHeight="11.25"/>
  <cols>
    <col min="1" max="1" width="27.85546875" style="14" bestFit="1" customWidth="1"/>
    <col min="2" max="2" width="5.42578125" style="5" customWidth="1"/>
    <col min="3" max="3" width="5.85546875" style="5" customWidth="1"/>
    <col min="4" max="4" width="5.42578125" style="5" customWidth="1"/>
    <col min="5" max="5" width="6.140625" style="5" customWidth="1"/>
    <col min="6" max="6" width="5.42578125" style="5" customWidth="1"/>
    <col min="7" max="7" width="5.7109375" style="5" customWidth="1"/>
    <col min="8" max="8" width="5.42578125" style="5" customWidth="1"/>
    <col min="9" max="9" width="6" style="5" customWidth="1"/>
    <col min="10" max="10" width="4.5703125" style="5" customWidth="1"/>
    <col min="11" max="11" width="6.42578125" style="5" customWidth="1"/>
    <col min="12" max="12" width="4.140625" style="5" customWidth="1"/>
    <col min="13" max="13" width="7" style="5" bestFit="1" customWidth="1"/>
    <col min="14" max="14" width="5.5703125" style="5" customWidth="1"/>
    <col min="15" max="15" width="6.28515625" style="5" bestFit="1" customWidth="1"/>
    <col min="16" max="16" width="5.28515625" style="5" customWidth="1"/>
    <col min="17" max="17" width="7" style="5" bestFit="1" customWidth="1"/>
    <col min="18" max="18" width="4.85546875" style="5" customWidth="1"/>
    <col min="19" max="19" width="6.42578125" style="5" customWidth="1"/>
    <col min="20" max="20" width="4.140625" style="5" customWidth="1"/>
    <col min="21" max="24" width="5.42578125" style="5" customWidth="1"/>
    <col min="25" max="25" width="6" style="5" customWidth="1"/>
    <col min="26" max="26" width="4.85546875" style="5" bestFit="1" customWidth="1"/>
    <col min="27" max="27" width="6.28515625" style="5" bestFit="1" customWidth="1"/>
    <col min="28" max="16384" width="9.140625" style="5"/>
  </cols>
  <sheetData>
    <row r="1" spans="1:27" s="3" customFormat="1" ht="15">
      <c r="B1" s="170" t="s">
        <v>140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</row>
    <row r="2" spans="1:27" s="3" customFormat="1" ht="15">
      <c r="B2" s="170" t="s">
        <v>141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</row>
    <row r="3" spans="1:27" s="3" customFormat="1" ht="15.75" thickBo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7" ht="12" customHeight="1">
      <c r="A4" s="171" t="s">
        <v>160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 t="e">
        <f>#REF!</f>
        <v>#REF!</v>
      </c>
      <c r="AA4" s="171"/>
    </row>
    <row r="5" spans="1:27" ht="11.25" customHeight="1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</row>
    <row r="6" spans="1:27">
      <c r="A6" s="10"/>
      <c r="B6" s="158" t="s">
        <v>7</v>
      </c>
      <c r="C6" s="158"/>
      <c r="D6" s="158" t="s">
        <v>8</v>
      </c>
      <c r="E6" s="158"/>
      <c r="F6" s="158" t="s">
        <v>9</v>
      </c>
      <c r="G6" s="158"/>
      <c r="H6" s="158" t="s">
        <v>10</v>
      </c>
      <c r="I6" s="158"/>
      <c r="J6" s="158" t="s">
        <v>11</v>
      </c>
      <c r="K6" s="158"/>
      <c r="L6" s="158" t="s">
        <v>12</v>
      </c>
      <c r="M6" s="158"/>
      <c r="N6" s="158" t="s">
        <v>13</v>
      </c>
      <c r="O6" s="158"/>
      <c r="P6" s="158" t="s">
        <v>14</v>
      </c>
      <c r="Q6" s="158"/>
      <c r="R6" s="158" t="s">
        <v>15</v>
      </c>
      <c r="S6" s="158"/>
      <c r="T6" s="158" t="s">
        <v>16</v>
      </c>
      <c r="U6" s="158"/>
      <c r="V6" s="158" t="s">
        <v>17</v>
      </c>
      <c r="W6" s="158"/>
      <c r="X6" s="158" t="s">
        <v>18</v>
      </c>
      <c r="Y6" s="158"/>
      <c r="Z6" s="158" t="s">
        <v>0</v>
      </c>
      <c r="AA6" s="158"/>
    </row>
    <row r="7" spans="1:27">
      <c r="A7" s="11" t="s">
        <v>121</v>
      </c>
      <c r="B7" s="159">
        <v>103</v>
      </c>
      <c r="C7" s="159"/>
      <c r="D7" s="159">
        <v>0</v>
      </c>
      <c r="E7" s="159"/>
      <c r="F7" s="159">
        <v>0</v>
      </c>
      <c r="G7" s="159"/>
      <c r="H7" s="159">
        <v>0</v>
      </c>
      <c r="I7" s="159"/>
      <c r="J7" s="159">
        <v>0</v>
      </c>
      <c r="K7" s="159"/>
      <c r="L7" s="159">
        <v>0</v>
      </c>
      <c r="M7" s="159"/>
      <c r="N7" s="159">
        <v>0</v>
      </c>
      <c r="O7" s="159"/>
      <c r="P7" s="159">
        <v>0</v>
      </c>
      <c r="Q7" s="159"/>
      <c r="R7" s="159">
        <v>0</v>
      </c>
      <c r="S7" s="159"/>
      <c r="T7" s="159">
        <v>0</v>
      </c>
      <c r="U7" s="159"/>
      <c r="V7" s="159">
        <v>0</v>
      </c>
      <c r="W7" s="159"/>
      <c r="X7" s="159">
        <v>0</v>
      </c>
      <c r="Y7" s="159"/>
      <c r="Z7" s="162">
        <f>SUM(B7:Y7)</f>
        <v>103</v>
      </c>
      <c r="AA7" s="162"/>
    </row>
    <row r="8" spans="1:27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>
      <c r="A9" s="10"/>
      <c r="B9" s="158" t="s">
        <v>7</v>
      </c>
      <c r="C9" s="158"/>
      <c r="D9" s="158" t="s">
        <v>8</v>
      </c>
      <c r="E9" s="158"/>
      <c r="F9" s="158" t="s">
        <v>9</v>
      </c>
      <c r="G9" s="158"/>
      <c r="H9" s="158" t="s">
        <v>10</v>
      </c>
      <c r="I9" s="158"/>
      <c r="J9" s="158" t="s">
        <v>11</v>
      </c>
      <c r="K9" s="158"/>
      <c r="L9" s="158" t="s">
        <v>12</v>
      </c>
      <c r="M9" s="158"/>
      <c r="N9" s="158" t="s">
        <v>13</v>
      </c>
      <c r="O9" s="158"/>
      <c r="P9" s="158" t="s">
        <v>14</v>
      </c>
      <c r="Q9" s="158"/>
      <c r="R9" s="158" t="s">
        <v>15</v>
      </c>
      <c r="S9" s="158"/>
      <c r="T9" s="158" t="s">
        <v>16</v>
      </c>
      <c r="U9" s="158"/>
      <c r="V9" s="158" t="s">
        <v>17</v>
      </c>
      <c r="W9" s="158"/>
      <c r="X9" s="158" t="s">
        <v>18</v>
      </c>
      <c r="Y9" s="158"/>
      <c r="Z9" s="158" t="s">
        <v>0</v>
      </c>
      <c r="AA9" s="158"/>
    </row>
    <row r="10" spans="1:27">
      <c r="A10" s="11" t="s">
        <v>157</v>
      </c>
      <c r="B10" s="159">
        <v>0</v>
      </c>
      <c r="C10" s="159"/>
      <c r="D10" s="165">
        <v>0</v>
      </c>
      <c r="E10" s="166"/>
      <c r="F10" s="165">
        <v>0</v>
      </c>
      <c r="G10" s="166"/>
      <c r="H10" s="165">
        <v>0</v>
      </c>
      <c r="I10" s="166"/>
      <c r="J10" s="165">
        <v>0</v>
      </c>
      <c r="K10" s="166"/>
      <c r="L10" s="165">
        <v>0</v>
      </c>
      <c r="M10" s="166"/>
      <c r="N10" s="165">
        <v>0</v>
      </c>
      <c r="O10" s="166"/>
      <c r="P10" s="165">
        <v>0</v>
      </c>
      <c r="Q10" s="166"/>
      <c r="R10" s="165">
        <v>0</v>
      </c>
      <c r="S10" s="166"/>
      <c r="T10" s="165">
        <v>0</v>
      </c>
      <c r="U10" s="166"/>
      <c r="V10" s="165">
        <v>0</v>
      </c>
      <c r="W10" s="166"/>
      <c r="X10" s="165">
        <v>0</v>
      </c>
      <c r="Y10" s="166"/>
      <c r="Z10" s="162">
        <f>SUM(B10:Y10)</f>
        <v>0</v>
      </c>
      <c r="AA10" s="162"/>
    </row>
    <row r="11" spans="1:27">
      <c r="A11" s="11" t="s">
        <v>145</v>
      </c>
      <c r="B11" s="159">
        <v>0</v>
      </c>
      <c r="C11" s="159"/>
      <c r="D11" s="165">
        <v>0</v>
      </c>
      <c r="E11" s="166"/>
      <c r="F11" s="165">
        <v>0</v>
      </c>
      <c r="G11" s="166"/>
      <c r="H11" s="165">
        <v>0</v>
      </c>
      <c r="I11" s="166"/>
      <c r="J11" s="165">
        <v>0</v>
      </c>
      <c r="K11" s="166"/>
      <c r="L11" s="165">
        <v>0</v>
      </c>
      <c r="M11" s="166"/>
      <c r="N11" s="165">
        <v>0</v>
      </c>
      <c r="O11" s="166"/>
      <c r="P11" s="165">
        <v>0</v>
      </c>
      <c r="Q11" s="166"/>
      <c r="R11" s="165">
        <v>0</v>
      </c>
      <c r="S11" s="166"/>
      <c r="T11" s="165">
        <v>0</v>
      </c>
      <c r="U11" s="166"/>
      <c r="V11" s="165">
        <v>0</v>
      </c>
      <c r="W11" s="166"/>
      <c r="X11" s="165">
        <v>0</v>
      </c>
      <c r="Y11" s="166"/>
      <c r="Z11" s="162">
        <f>SUM(B11:Y11)</f>
        <v>0</v>
      </c>
      <c r="AA11" s="162"/>
    </row>
    <row r="12" spans="1:27">
      <c r="A12" s="11" t="s">
        <v>146</v>
      </c>
      <c r="B12" s="159">
        <v>0</v>
      </c>
      <c r="C12" s="159"/>
      <c r="D12" s="165">
        <v>0</v>
      </c>
      <c r="E12" s="166"/>
      <c r="F12" s="165">
        <v>0</v>
      </c>
      <c r="G12" s="166"/>
      <c r="H12" s="165">
        <v>0</v>
      </c>
      <c r="I12" s="166"/>
      <c r="J12" s="165">
        <v>0</v>
      </c>
      <c r="K12" s="166"/>
      <c r="L12" s="165">
        <v>0</v>
      </c>
      <c r="M12" s="166"/>
      <c r="N12" s="165">
        <v>0</v>
      </c>
      <c r="O12" s="166"/>
      <c r="P12" s="165">
        <v>0</v>
      </c>
      <c r="Q12" s="166"/>
      <c r="R12" s="165">
        <v>0</v>
      </c>
      <c r="S12" s="166"/>
      <c r="T12" s="165">
        <v>0</v>
      </c>
      <c r="U12" s="166"/>
      <c r="V12" s="165">
        <v>0</v>
      </c>
      <c r="W12" s="166"/>
      <c r="X12" s="165">
        <v>0</v>
      </c>
      <c r="Y12" s="166"/>
      <c r="Z12" s="162">
        <f>SUM(B12:Y12)</f>
        <v>0</v>
      </c>
      <c r="AA12" s="162"/>
    </row>
    <row r="13" spans="1:27">
      <c r="A13" s="11"/>
      <c r="B13" s="158" t="s">
        <v>7</v>
      </c>
      <c r="C13" s="158"/>
      <c r="D13" s="158" t="s">
        <v>8</v>
      </c>
      <c r="E13" s="158"/>
      <c r="F13" s="158" t="s">
        <v>9</v>
      </c>
      <c r="G13" s="158"/>
      <c r="H13" s="158" t="s">
        <v>10</v>
      </c>
      <c r="I13" s="158"/>
      <c r="J13" s="158" t="s">
        <v>11</v>
      </c>
      <c r="K13" s="158"/>
      <c r="L13" s="158" t="s">
        <v>12</v>
      </c>
      <c r="M13" s="158"/>
      <c r="N13" s="158" t="s">
        <v>13</v>
      </c>
      <c r="O13" s="158"/>
      <c r="P13" s="158" t="s">
        <v>14</v>
      </c>
      <c r="Q13" s="158"/>
      <c r="R13" s="158" t="s">
        <v>15</v>
      </c>
      <c r="S13" s="158"/>
      <c r="T13" s="158" t="s">
        <v>16</v>
      </c>
      <c r="U13" s="158"/>
      <c r="V13" s="158" t="s">
        <v>17</v>
      </c>
      <c r="W13" s="158"/>
      <c r="X13" s="158" t="s">
        <v>18</v>
      </c>
      <c r="Y13" s="158"/>
      <c r="Z13" s="158" t="s">
        <v>0</v>
      </c>
      <c r="AA13" s="158"/>
    </row>
    <row r="14" spans="1:27">
      <c r="A14" s="11" t="s">
        <v>24</v>
      </c>
      <c r="B14" s="159">
        <f>B12+B11+B10+B7</f>
        <v>103</v>
      </c>
      <c r="C14" s="159"/>
      <c r="D14" s="159">
        <v>0</v>
      </c>
      <c r="E14" s="159"/>
      <c r="F14" s="159">
        <v>0</v>
      </c>
      <c r="G14" s="159"/>
      <c r="H14" s="159">
        <v>0</v>
      </c>
      <c r="I14" s="159"/>
      <c r="J14" s="159">
        <v>0</v>
      </c>
      <c r="K14" s="159"/>
      <c r="L14" s="159">
        <v>0</v>
      </c>
      <c r="M14" s="159"/>
      <c r="N14" s="159">
        <v>0</v>
      </c>
      <c r="O14" s="159"/>
      <c r="P14" s="159">
        <v>0</v>
      </c>
      <c r="Q14" s="159"/>
      <c r="R14" s="159">
        <v>0</v>
      </c>
      <c r="S14" s="159"/>
      <c r="T14" s="159">
        <v>0</v>
      </c>
      <c r="U14" s="159"/>
      <c r="V14" s="159">
        <v>0</v>
      </c>
      <c r="W14" s="159"/>
      <c r="X14" s="159">
        <v>0</v>
      </c>
      <c r="Y14" s="159"/>
      <c r="Z14" s="159">
        <f>SUM(Z7,Z10:AA12)</f>
        <v>103</v>
      </c>
      <c r="AA14" s="159"/>
    </row>
    <row r="15" spans="1:27" ht="15" customHeight="1">
      <c r="A15" s="167" t="s">
        <v>143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</row>
    <row r="16" spans="1:27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</row>
    <row r="17" spans="1:27">
      <c r="A17" s="15" t="s">
        <v>1</v>
      </c>
      <c r="B17" s="158" t="s">
        <v>7</v>
      </c>
      <c r="C17" s="158"/>
      <c r="D17" s="158" t="s">
        <v>8</v>
      </c>
      <c r="E17" s="158"/>
      <c r="F17" s="158" t="s">
        <v>9</v>
      </c>
      <c r="G17" s="158"/>
      <c r="H17" s="158" t="s">
        <v>10</v>
      </c>
      <c r="I17" s="158"/>
      <c r="J17" s="158" t="s">
        <v>11</v>
      </c>
      <c r="K17" s="158"/>
      <c r="L17" s="158" t="s">
        <v>12</v>
      </c>
      <c r="M17" s="158"/>
      <c r="N17" s="158" t="s">
        <v>13</v>
      </c>
      <c r="O17" s="158"/>
      <c r="P17" s="158" t="s">
        <v>14</v>
      </c>
      <c r="Q17" s="158"/>
      <c r="R17" s="158" t="s">
        <v>15</v>
      </c>
      <c r="S17" s="158"/>
      <c r="T17" s="158" t="s">
        <v>16</v>
      </c>
      <c r="U17" s="158"/>
      <c r="V17" s="158" t="s">
        <v>17</v>
      </c>
      <c r="W17" s="158"/>
      <c r="X17" s="158" t="s">
        <v>18</v>
      </c>
      <c r="Y17" s="158"/>
      <c r="Z17" s="158" t="s">
        <v>0</v>
      </c>
      <c r="AA17" s="158"/>
    </row>
    <row r="18" spans="1:27">
      <c r="A18" s="16" t="s">
        <v>2</v>
      </c>
      <c r="B18" s="7">
        <v>35</v>
      </c>
      <c r="C18" s="17">
        <f>IFERROR(B18/$B$22,"-")</f>
        <v>0.42682926829268292</v>
      </c>
      <c r="D18" s="85">
        <v>0</v>
      </c>
      <c r="E18" s="17" t="str">
        <f>IFERROR((D18/$D$22),"-")</f>
        <v>-</v>
      </c>
      <c r="F18" s="85">
        <v>0</v>
      </c>
      <c r="G18" s="17" t="str">
        <f>IFERROR((F18/$F$22),"-")</f>
        <v>-</v>
      </c>
      <c r="H18" s="85">
        <v>0</v>
      </c>
      <c r="I18" s="18" t="str">
        <f>IFERROR((H18/H22),"-")</f>
        <v>-</v>
      </c>
      <c r="J18" s="85">
        <v>0</v>
      </c>
      <c r="K18" s="18" t="str">
        <f>IFERROR((J18/$J$22),"-")</f>
        <v>-</v>
      </c>
      <c r="L18" s="85">
        <v>0</v>
      </c>
      <c r="M18" s="18" t="str">
        <f>IFERROR((L18/$L$22),"-")</f>
        <v>-</v>
      </c>
      <c r="N18" s="85">
        <v>0</v>
      </c>
      <c r="O18" s="18" t="str">
        <f>IFERROR((N18/$N$22),"-")</f>
        <v>-</v>
      </c>
      <c r="P18" s="85">
        <v>0</v>
      </c>
      <c r="Q18" s="18" t="str">
        <f>IFERROR((P18/$P$22),"-")</f>
        <v>-</v>
      </c>
      <c r="R18" s="85">
        <v>0</v>
      </c>
      <c r="S18" s="18" t="str">
        <f>IFERROR((R18/R22),"-")</f>
        <v>-</v>
      </c>
      <c r="T18" s="85">
        <v>0</v>
      </c>
      <c r="U18" s="18" t="str">
        <f>IFERROR((T18/T22),"-")</f>
        <v>-</v>
      </c>
      <c r="V18" s="85">
        <v>0</v>
      </c>
      <c r="W18" s="18" t="str">
        <f>IFERROR((V18/$V$22),"-")</f>
        <v>-</v>
      </c>
      <c r="X18" s="85">
        <v>0</v>
      </c>
      <c r="Y18" s="18" t="str">
        <f>IFERROR((X18/X22),"-")</f>
        <v>-</v>
      </c>
      <c r="Z18" s="19">
        <f>X18+V18+T18+R18+P18+N18+L18+J18+H18+F18+D18+B18</f>
        <v>35</v>
      </c>
      <c r="AA18" s="20">
        <f>IFERROR(Z18/$Z$22,"-")</f>
        <v>0.42682926829268292</v>
      </c>
    </row>
    <row r="19" spans="1:27">
      <c r="A19" s="16" t="s">
        <v>156</v>
      </c>
      <c r="B19" s="7">
        <v>1</v>
      </c>
      <c r="C19" s="17">
        <f>IFERROR(B19/$B$22,"-")</f>
        <v>1.2195121951219513E-2</v>
      </c>
      <c r="D19" s="85">
        <v>0</v>
      </c>
      <c r="E19" s="17" t="str">
        <f>IFERROR((D19/$D$22),"-")</f>
        <v>-</v>
      </c>
      <c r="F19" s="85">
        <v>0</v>
      </c>
      <c r="G19" s="17" t="str">
        <f>IFERROR((F19/$F$22),"-")</f>
        <v>-</v>
      </c>
      <c r="H19" s="85">
        <v>0</v>
      </c>
      <c r="I19" s="18" t="str">
        <f>IFERROR((H19/H23),"-")</f>
        <v>-</v>
      </c>
      <c r="J19" s="85">
        <v>0</v>
      </c>
      <c r="K19" s="18" t="str">
        <f>IFERROR((J19/$J$22),"-")</f>
        <v>-</v>
      </c>
      <c r="L19" s="85">
        <v>0</v>
      </c>
      <c r="M19" s="18" t="str">
        <f>IFERROR((L19/$L$22),"-")</f>
        <v>-</v>
      </c>
      <c r="N19" s="85">
        <v>0</v>
      </c>
      <c r="O19" s="18" t="str">
        <f>IFERROR((N19/$N$22),"-")</f>
        <v>-</v>
      </c>
      <c r="P19" s="85">
        <v>0</v>
      </c>
      <c r="Q19" s="18" t="str">
        <f>IFERROR((P19/$P$22),"-")</f>
        <v>-</v>
      </c>
      <c r="R19" s="85">
        <v>0</v>
      </c>
      <c r="S19" s="18" t="str">
        <f>IFERROR((R19/$R$22),"-")</f>
        <v>-</v>
      </c>
      <c r="T19" s="85">
        <v>0</v>
      </c>
      <c r="U19" s="18" t="str">
        <f>IFERROR((T19/$T$22),"-")</f>
        <v>-</v>
      </c>
      <c r="V19" s="85">
        <v>0</v>
      </c>
      <c r="W19" s="18" t="str">
        <f>IFERROR((V19/$V$22),"-")</f>
        <v>-</v>
      </c>
      <c r="X19" s="85">
        <v>0</v>
      </c>
      <c r="Y19" s="18" t="str">
        <f>IFERROR((X19/$X$22),"-")</f>
        <v>-</v>
      </c>
      <c r="Z19" s="19">
        <f>X19+V19+T19+R19+P19+N19+L19+J19+H19+F19+D19+B19</f>
        <v>1</v>
      </c>
      <c r="AA19" s="20">
        <f>IFERROR(Z19/$Z$22,"-")</f>
        <v>1.2195121951219513E-2</v>
      </c>
    </row>
    <row r="20" spans="1:27">
      <c r="A20" s="16" t="s">
        <v>117</v>
      </c>
      <c r="B20" s="7">
        <v>46</v>
      </c>
      <c r="C20" s="17">
        <f>IFERROR(B20/$B$22,"-")</f>
        <v>0.56097560975609762</v>
      </c>
      <c r="D20" s="85">
        <v>0</v>
      </c>
      <c r="E20" s="17" t="str">
        <f>IFERROR((D20/$D$22),"-")</f>
        <v>-</v>
      </c>
      <c r="F20" s="85">
        <v>0</v>
      </c>
      <c r="G20" s="17" t="str">
        <f>IFERROR((F20/$F$22),"-")</f>
        <v>-</v>
      </c>
      <c r="H20" s="85">
        <v>0</v>
      </c>
      <c r="I20" s="18" t="str">
        <f>IFERROR((H20/H22),"-")</f>
        <v>-</v>
      </c>
      <c r="J20" s="85">
        <v>0</v>
      </c>
      <c r="K20" s="18" t="str">
        <f>IFERROR((J20/$J$22),"-")</f>
        <v>-</v>
      </c>
      <c r="L20" s="85">
        <v>0</v>
      </c>
      <c r="M20" s="18" t="str">
        <f>IFERROR((L20/$L$22),"-")</f>
        <v>-</v>
      </c>
      <c r="N20" s="85">
        <v>0</v>
      </c>
      <c r="O20" s="18" t="str">
        <f>IFERROR((N20/$N$22),"-")</f>
        <v>-</v>
      </c>
      <c r="P20" s="85">
        <v>0</v>
      </c>
      <c r="Q20" s="18" t="str">
        <f>IFERROR((P20/$P$22),"-")</f>
        <v>-</v>
      </c>
      <c r="R20" s="85">
        <v>0</v>
      </c>
      <c r="S20" s="18" t="str">
        <f>IFERROR((R20/R22),"-")</f>
        <v>-</v>
      </c>
      <c r="T20" s="85">
        <v>0</v>
      </c>
      <c r="U20" s="18" t="str">
        <f>IFERROR((T20/T22),"-")</f>
        <v>-</v>
      </c>
      <c r="V20" s="85">
        <v>0</v>
      </c>
      <c r="W20" s="18" t="str">
        <f>IFERROR((V20/$V$22),"-")</f>
        <v>-</v>
      </c>
      <c r="X20" s="85">
        <v>0</v>
      </c>
      <c r="Y20" s="18" t="str">
        <f>IFERROR((X20/X22),"-")</f>
        <v>-</v>
      </c>
      <c r="Z20" s="19">
        <f>X20+V20+T20+R20+P20+N20+L20+J20+H20+F20+D20+B20</f>
        <v>46</v>
      </c>
      <c r="AA20" s="20">
        <f>IFERROR(Z20/$Z$22,"-")</f>
        <v>0.56097560975609762</v>
      </c>
    </row>
    <row r="21" spans="1:27">
      <c r="A21" s="16" t="s">
        <v>3</v>
      </c>
      <c r="B21" s="7">
        <v>0</v>
      </c>
      <c r="C21" s="17">
        <f>IFERROR(B21/$B$22,"-")</f>
        <v>0</v>
      </c>
      <c r="D21" s="85">
        <v>0</v>
      </c>
      <c r="E21" s="17" t="str">
        <f>IFERROR((D21/$D$22),"-")</f>
        <v>-</v>
      </c>
      <c r="F21" s="85">
        <v>0</v>
      </c>
      <c r="G21" s="17" t="str">
        <f>IFERROR((F21/$F$22),"-")</f>
        <v>-</v>
      </c>
      <c r="H21" s="85">
        <v>0</v>
      </c>
      <c r="I21" s="18" t="str">
        <f>IFERROR((H21/H22),"-")</f>
        <v>-</v>
      </c>
      <c r="J21" s="85">
        <v>0</v>
      </c>
      <c r="K21" s="18" t="str">
        <f>IFERROR((J21/$J$22),"-")</f>
        <v>-</v>
      </c>
      <c r="L21" s="85">
        <v>0</v>
      </c>
      <c r="M21" s="18" t="str">
        <f>IFERROR((L21/$L$22),"-")</f>
        <v>-</v>
      </c>
      <c r="N21" s="85">
        <v>0</v>
      </c>
      <c r="O21" s="18" t="str">
        <f>IFERROR((N21/$N$22),"-")</f>
        <v>-</v>
      </c>
      <c r="P21" s="85">
        <v>0</v>
      </c>
      <c r="Q21" s="18" t="str">
        <f>IFERROR((P21/$P$22),"-")</f>
        <v>-</v>
      </c>
      <c r="R21" s="85">
        <v>0</v>
      </c>
      <c r="S21" s="18" t="str">
        <f>IFERROR((R21/R22),"-")</f>
        <v>-</v>
      </c>
      <c r="T21" s="85">
        <v>0</v>
      </c>
      <c r="U21" s="18" t="str">
        <f>IFERROR((T21/T22),"-")</f>
        <v>-</v>
      </c>
      <c r="V21" s="85">
        <v>0</v>
      </c>
      <c r="W21" s="18" t="str">
        <f>IFERROR((V21/$V$22),"-")</f>
        <v>-</v>
      </c>
      <c r="X21" s="85">
        <v>0</v>
      </c>
      <c r="Y21" s="18" t="str">
        <f>IFERROR((X21/X22),"-")</f>
        <v>-</v>
      </c>
      <c r="Z21" s="19">
        <f>X21+V21+T21+R21+P21+N21+L21+J21+H21+F21+D21+B21</f>
        <v>0</v>
      </c>
      <c r="AA21" s="20">
        <f>IFERROR(Z21/$Z$22,"-")</f>
        <v>0</v>
      </c>
    </row>
    <row r="22" spans="1:27">
      <c r="A22" s="10" t="s">
        <v>4</v>
      </c>
      <c r="B22" s="8">
        <f t="shared" ref="B22:AA22" si="0">SUM(B18:B21)</f>
        <v>82</v>
      </c>
      <c r="C22" s="21">
        <f t="shared" si="0"/>
        <v>1</v>
      </c>
      <c r="D22" s="8">
        <f t="shared" si="0"/>
        <v>0</v>
      </c>
      <c r="E22" s="21">
        <f t="shared" si="0"/>
        <v>0</v>
      </c>
      <c r="F22" s="8">
        <f t="shared" si="0"/>
        <v>0</v>
      </c>
      <c r="G22" s="21">
        <f t="shared" si="0"/>
        <v>0</v>
      </c>
      <c r="H22" s="8">
        <f t="shared" si="0"/>
        <v>0</v>
      </c>
      <c r="I22" s="21">
        <f t="shared" si="0"/>
        <v>0</v>
      </c>
      <c r="J22" s="8">
        <f t="shared" si="0"/>
        <v>0</v>
      </c>
      <c r="K22" s="21">
        <f t="shared" si="0"/>
        <v>0</v>
      </c>
      <c r="L22" s="8">
        <f t="shared" si="0"/>
        <v>0</v>
      </c>
      <c r="M22" s="21">
        <f t="shared" si="0"/>
        <v>0</v>
      </c>
      <c r="N22" s="8">
        <f t="shared" si="0"/>
        <v>0</v>
      </c>
      <c r="O22" s="21">
        <f t="shared" si="0"/>
        <v>0</v>
      </c>
      <c r="P22" s="8">
        <f t="shared" si="0"/>
        <v>0</v>
      </c>
      <c r="Q22" s="21">
        <f t="shared" si="0"/>
        <v>0</v>
      </c>
      <c r="R22" s="8">
        <f t="shared" si="0"/>
        <v>0</v>
      </c>
      <c r="S22" s="21">
        <f t="shared" si="0"/>
        <v>0</v>
      </c>
      <c r="T22" s="8">
        <f t="shared" si="0"/>
        <v>0</v>
      </c>
      <c r="U22" s="21">
        <f t="shared" si="0"/>
        <v>0</v>
      </c>
      <c r="V22" s="8">
        <f t="shared" si="0"/>
        <v>0</v>
      </c>
      <c r="W22" s="21">
        <f t="shared" si="0"/>
        <v>0</v>
      </c>
      <c r="X22" s="8">
        <f t="shared" si="0"/>
        <v>0</v>
      </c>
      <c r="Y22" s="21">
        <f t="shared" si="0"/>
        <v>0</v>
      </c>
      <c r="Z22" s="8">
        <f t="shared" si="0"/>
        <v>82</v>
      </c>
      <c r="AA22" s="21">
        <f t="shared" si="0"/>
        <v>1</v>
      </c>
    </row>
    <row r="23" spans="1:27">
      <c r="A23" s="16" t="s">
        <v>5</v>
      </c>
      <c r="B23" s="159">
        <v>11</v>
      </c>
      <c r="C23" s="159"/>
      <c r="D23" s="159">
        <v>0</v>
      </c>
      <c r="E23" s="159"/>
      <c r="F23" s="159">
        <v>0</v>
      </c>
      <c r="G23" s="159"/>
      <c r="H23" s="159">
        <v>0</v>
      </c>
      <c r="I23" s="159"/>
      <c r="J23" s="159">
        <v>0</v>
      </c>
      <c r="K23" s="159"/>
      <c r="L23" s="159">
        <v>0</v>
      </c>
      <c r="M23" s="159"/>
      <c r="N23" s="159">
        <v>0</v>
      </c>
      <c r="O23" s="159"/>
      <c r="P23" s="159">
        <v>0</v>
      </c>
      <c r="Q23" s="159"/>
      <c r="R23" s="159">
        <v>0</v>
      </c>
      <c r="S23" s="159"/>
      <c r="T23" s="159">
        <v>0</v>
      </c>
      <c r="U23" s="159"/>
      <c r="V23" s="159">
        <v>0</v>
      </c>
      <c r="W23" s="159"/>
      <c r="X23" s="159">
        <v>0</v>
      </c>
      <c r="Y23" s="159"/>
      <c r="Z23" s="162">
        <f>SUM(B23:Y23)</f>
        <v>11</v>
      </c>
      <c r="AA23" s="162"/>
    </row>
    <row r="24" spans="1:27">
      <c r="A24" s="16" t="s">
        <v>6</v>
      </c>
      <c r="B24" s="159">
        <v>11</v>
      </c>
      <c r="C24" s="159"/>
      <c r="D24" s="159">
        <v>0</v>
      </c>
      <c r="E24" s="159"/>
      <c r="F24" s="159">
        <v>0</v>
      </c>
      <c r="G24" s="159"/>
      <c r="H24" s="159">
        <v>0</v>
      </c>
      <c r="I24" s="159"/>
      <c r="J24" s="159">
        <v>0</v>
      </c>
      <c r="K24" s="159"/>
      <c r="L24" s="159">
        <v>0</v>
      </c>
      <c r="M24" s="159"/>
      <c r="N24" s="159">
        <v>0</v>
      </c>
      <c r="O24" s="159"/>
      <c r="P24" s="159">
        <v>0</v>
      </c>
      <c r="Q24" s="159"/>
      <c r="R24" s="159">
        <v>0</v>
      </c>
      <c r="S24" s="159"/>
      <c r="T24" s="159">
        <v>0</v>
      </c>
      <c r="U24" s="159"/>
      <c r="V24" s="159">
        <v>0</v>
      </c>
      <c r="W24" s="159"/>
      <c r="X24" s="159">
        <v>0</v>
      </c>
      <c r="Y24" s="159"/>
      <c r="Z24" s="162">
        <f>SUM(B24:Y24)</f>
        <v>11</v>
      </c>
      <c r="AA24" s="162"/>
    </row>
    <row r="25" spans="1:27">
      <c r="A25" s="10" t="s">
        <v>149</v>
      </c>
      <c r="B25" s="169">
        <f>B24+B23+B22</f>
        <v>104</v>
      </c>
      <c r="C25" s="169"/>
      <c r="D25" s="169">
        <f>D24+D23+D22</f>
        <v>0</v>
      </c>
      <c r="E25" s="169"/>
      <c r="F25" s="169">
        <f>F24+F23+F22</f>
        <v>0</v>
      </c>
      <c r="G25" s="169"/>
      <c r="H25" s="169">
        <f>H24+H23+H22</f>
        <v>0</v>
      </c>
      <c r="I25" s="169"/>
      <c r="J25" s="169">
        <f>J24+J23+J22</f>
        <v>0</v>
      </c>
      <c r="K25" s="169"/>
      <c r="L25" s="169">
        <f>L24+L23+L22</f>
        <v>0</v>
      </c>
      <c r="M25" s="169"/>
      <c r="N25" s="169">
        <f>N24+N23+N22</f>
        <v>0</v>
      </c>
      <c r="O25" s="169"/>
      <c r="P25" s="169">
        <f>P24+P23+P22</f>
        <v>0</v>
      </c>
      <c r="Q25" s="169"/>
      <c r="R25" s="169">
        <f>R24+R23+R22</f>
        <v>0</v>
      </c>
      <c r="S25" s="169"/>
      <c r="T25" s="169">
        <f>T24+T23+T22</f>
        <v>0</v>
      </c>
      <c r="U25" s="169"/>
      <c r="V25" s="169">
        <f>V24+V23+V22</f>
        <v>0</v>
      </c>
      <c r="W25" s="169"/>
      <c r="X25" s="169">
        <f>X24+X23+X22</f>
        <v>0</v>
      </c>
      <c r="Y25" s="169"/>
      <c r="Z25" s="169">
        <f>SUM(B25:Y25)</f>
        <v>104</v>
      </c>
      <c r="AA25" s="169"/>
    </row>
    <row r="26" spans="1:27">
      <c r="A26" s="163" t="s">
        <v>142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</row>
    <row r="27" spans="1:27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</row>
    <row r="28" spans="1:27">
      <c r="A28" s="15" t="s">
        <v>126</v>
      </c>
      <c r="B28" s="158" t="s">
        <v>7</v>
      </c>
      <c r="C28" s="158"/>
      <c r="D28" s="158" t="s">
        <v>8</v>
      </c>
      <c r="E28" s="158"/>
      <c r="F28" s="158" t="s">
        <v>9</v>
      </c>
      <c r="G28" s="158"/>
      <c r="H28" s="158" t="s">
        <v>10</v>
      </c>
      <c r="I28" s="158"/>
      <c r="J28" s="158" t="s">
        <v>11</v>
      </c>
      <c r="K28" s="158"/>
      <c r="L28" s="158" t="s">
        <v>12</v>
      </c>
      <c r="M28" s="158"/>
      <c r="N28" s="158" t="s">
        <v>13</v>
      </c>
      <c r="O28" s="158"/>
      <c r="P28" s="158" t="s">
        <v>14</v>
      </c>
      <c r="Q28" s="158"/>
      <c r="R28" s="158" t="s">
        <v>15</v>
      </c>
      <c r="S28" s="158"/>
      <c r="T28" s="158" t="s">
        <v>16</v>
      </c>
      <c r="U28" s="158"/>
      <c r="V28" s="158" t="s">
        <v>17</v>
      </c>
      <c r="W28" s="158"/>
      <c r="X28" s="158" t="s">
        <v>18</v>
      </c>
      <c r="Y28" s="158"/>
      <c r="Z28" s="158" t="s">
        <v>0</v>
      </c>
      <c r="AA28" s="158"/>
    </row>
    <row r="29" spans="1:27">
      <c r="A29" s="16" t="s">
        <v>2</v>
      </c>
      <c r="B29" s="7">
        <v>11</v>
      </c>
      <c r="C29" s="17">
        <f>IFERROR(B29/$B$32,"-")</f>
        <v>0.3235294117647059</v>
      </c>
      <c r="D29" s="85">
        <v>0</v>
      </c>
      <c r="E29" s="17" t="str">
        <f>IFERROR(D29/$D$32,"-")</f>
        <v>-</v>
      </c>
      <c r="F29" s="85">
        <v>0</v>
      </c>
      <c r="G29" s="17" t="str">
        <f>IFERROR(F29/$F$32,"-")</f>
        <v>-</v>
      </c>
      <c r="H29" s="85">
        <v>0</v>
      </c>
      <c r="I29" s="18" t="str">
        <f>IFERROR(H29/$H$32,"-")</f>
        <v>-</v>
      </c>
      <c r="J29" s="85">
        <v>0</v>
      </c>
      <c r="K29" s="18" t="str">
        <f>IFERROR(J29/$J$32,"-")</f>
        <v>-</v>
      </c>
      <c r="L29" s="85">
        <v>0</v>
      </c>
      <c r="M29" s="18" t="str">
        <f>IFERROR(L29/$L$32,"-")</f>
        <v>-</v>
      </c>
      <c r="N29" s="85">
        <v>0</v>
      </c>
      <c r="O29" s="18" t="str">
        <f>IFERROR(N29/$N$32,"-")</f>
        <v>-</v>
      </c>
      <c r="P29" s="85">
        <v>0</v>
      </c>
      <c r="Q29" s="18" t="str">
        <f>IFERROR(P29/$P$32,"-")</f>
        <v>-</v>
      </c>
      <c r="R29" s="85">
        <v>0</v>
      </c>
      <c r="S29" s="18" t="str">
        <f>IFERROR(R29/$R$32,"-")</f>
        <v>-</v>
      </c>
      <c r="T29" s="85">
        <v>0</v>
      </c>
      <c r="U29" s="18" t="str">
        <f>IFERROR(T29/$T$32,"-")</f>
        <v>-</v>
      </c>
      <c r="V29" s="85">
        <v>0</v>
      </c>
      <c r="W29" s="18" t="str">
        <f>IFERROR(V29/$V$32,"-")</f>
        <v>-</v>
      </c>
      <c r="X29" s="85">
        <v>0</v>
      </c>
      <c r="Y29" s="18" t="str">
        <f>IFERROR(X29/$X$32,"-")</f>
        <v>-</v>
      </c>
      <c r="Z29" s="19">
        <f>X29+V29+T29+R29+P29+N29+L29+J29+H29+F29+D29+B29</f>
        <v>11</v>
      </c>
      <c r="AA29" s="20">
        <f>IFERROR(Z29/$Z$32,"-")</f>
        <v>0.3235294117647059</v>
      </c>
    </row>
    <row r="30" spans="1:27">
      <c r="A30" s="16" t="s">
        <v>117</v>
      </c>
      <c r="B30" s="7">
        <v>23</v>
      </c>
      <c r="C30" s="17">
        <f>IFERROR(B30/$B$32,"-")</f>
        <v>0.67647058823529416</v>
      </c>
      <c r="D30" s="85">
        <v>0</v>
      </c>
      <c r="E30" s="17" t="str">
        <f>IFERROR(D30/$D$32,"-")</f>
        <v>-</v>
      </c>
      <c r="F30" s="85">
        <v>0</v>
      </c>
      <c r="G30" s="17" t="str">
        <f>IFERROR(F30/$F$32,"-")</f>
        <v>-</v>
      </c>
      <c r="H30" s="85">
        <v>0</v>
      </c>
      <c r="I30" s="18" t="str">
        <f>IFERROR(H30/$H$32,"-")</f>
        <v>-</v>
      </c>
      <c r="J30" s="85">
        <v>0</v>
      </c>
      <c r="K30" s="18" t="str">
        <f>IFERROR(J30/$J$32,"-")</f>
        <v>-</v>
      </c>
      <c r="L30" s="85">
        <v>0</v>
      </c>
      <c r="M30" s="18" t="str">
        <f>IFERROR(L30/$L$32,"-")</f>
        <v>-</v>
      </c>
      <c r="N30" s="85">
        <v>0</v>
      </c>
      <c r="O30" s="18" t="str">
        <f>IFERROR(N30/$N$32,"-")</f>
        <v>-</v>
      </c>
      <c r="P30" s="85">
        <v>0</v>
      </c>
      <c r="Q30" s="18" t="str">
        <f>IFERROR(P30/$P$32,"-")</f>
        <v>-</v>
      </c>
      <c r="R30" s="85">
        <v>0</v>
      </c>
      <c r="S30" s="18" t="str">
        <f>IFERROR(R30/$R$32,"-")</f>
        <v>-</v>
      </c>
      <c r="T30" s="85">
        <v>0</v>
      </c>
      <c r="U30" s="18" t="str">
        <f>IFERROR(T30/$T$32,"-")</f>
        <v>-</v>
      </c>
      <c r="V30" s="85">
        <v>0</v>
      </c>
      <c r="W30" s="18" t="str">
        <f>IFERROR(V30/$V$32,"-")</f>
        <v>-</v>
      </c>
      <c r="X30" s="85">
        <v>0</v>
      </c>
      <c r="Y30" s="18" t="str">
        <f>IFERROR(X30/$X$32,"-")</f>
        <v>-</v>
      </c>
      <c r="Z30" s="19">
        <f>X30+V30+T30+R30+P30+N30+L30+J30+H30+F30+D30+B30</f>
        <v>23</v>
      </c>
      <c r="AA30" s="20">
        <f>IFERROR(Z30/$Z$32,"-")</f>
        <v>0.67647058823529416</v>
      </c>
    </row>
    <row r="31" spans="1:27">
      <c r="A31" s="16" t="s">
        <v>3</v>
      </c>
      <c r="B31" s="7">
        <v>0</v>
      </c>
      <c r="C31" s="17">
        <f>IFERROR(B31/$B$32,"-")</f>
        <v>0</v>
      </c>
      <c r="D31" s="85">
        <v>0</v>
      </c>
      <c r="E31" s="17" t="str">
        <f>IFERROR(D31/$D$32,"-")</f>
        <v>-</v>
      </c>
      <c r="F31" s="85">
        <v>0</v>
      </c>
      <c r="G31" s="17" t="str">
        <f>IFERROR(F31/$F$32,"-")</f>
        <v>-</v>
      </c>
      <c r="H31" s="85">
        <v>0</v>
      </c>
      <c r="I31" s="18" t="str">
        <f>IFERROR(H31/$H$32,"-")</f>
        <v>-</v>
      </c>
      <c r="J31" s="85">
        <v>0</v>
      </c>
      <c r="K31" s="18" t="str">
        <f>IFERROR(J31/$J$32,"-")</f>
        <v>-</v>
      </c>
      <c r="L31" s="85">
        <v>0</v>
      </c>
      <c r="M31" s="18" t="str">
        <f>IFERROR(L31/$L$32,"-")</f>
        <v>-</v>
      </c>
      <c r="N31" s="85">
        <v>0</v>
      </c>
      <c r="O31" s="18" t="str">
        <f>IFERROR(N31/$N$32,"-")</f>
        <v>-</v>
      </c>
      <c r="P31" s="85">
        <v>0</v>
      </c>
      <c r="Q31" s="18" t="str">
        <f>IFERROR(P31/$P$32,"-")</f>
        <v>-</v>
      </c>
      <c r="R31" s="85">
        <v>0</v>
      </c>
      <c r="S31" s="18" t="str">
        <f>IFERROR(R31/$R$32,"-")</f>
        <v>-</v>
      </c>
      <c r="T31" s="85">
        <v>0</v>
      </c>
      <c r="U31" s="18" t="str">
        <f>IFERROR(T31/$T$32,"-")</f>
        <v>-</v>
      </c>
      <c r="V31" s="85">
        <v>0</v>
      </c>
      <c r="W31" s="18" t="str">
        <f>IFERROR(V31/$V$32,"-")</f>
        <v>-</v>
      </c>
      <c r="X31" s="85">
        <v>0</v>
      </c>
      <c r="Y31" s="18" t="str">
        <f>IFERROR(X31/$X$32,"-")</f>
        <v>-</v>
      </c>
      <c r="Z31" s="19">
        <f>X31+V31+T31+R31+P31+N31+L31+J31+H31+F31+D31+B31</f>
        <v>0</v>
      </c>
      <c r="AA31" s="20">
        <f>IFERROR(Z31/$Z$32,"-")</f>
        <v>0</v>
      </c>
    </row>
    <row r="32" spans="1:27">
      <c r="A32" s="10" t="s">
        <v>127</v>
      </c>
      <c r="B32" s="8">
        <f>SUM(B29:B31)</f>
        <v>34</v>
      </c>
      <c r="C32" s="21">
        <f>IFERROR(B32/$B$32,"-")</f>
        <v>1</v>
      </c>
      <c r="D32" s="8">
        <f t="shared" ref="D32:X32" si="1">SUM(D29:D31)</f>
        <v>0</v>
      </c>
      <c r="E32" s="21" t="str">
        <f>IFERROR(D32/$D$32,"-")</f>
        <v>-</v>
      </c>
      <c r="F32" s="8">
        <f t="shared" si="1"/>
        <v>0</v>
      </c>
      <c r="G32" s="21" t="str">
        <f>IFERROR(F32/$F$32,"-")</f>
        <v>-</v>
      </c>
      <c r="H32" s="8">
        <f t="shared" si="1"/>
        <v>0</v>
      </c>
      <c r="I32" s="21" t="str">
        <f>IFERROR(H32/$H$32,"-")</f>
        <v>-</v>
      </c>
      <c r="J32" s="8">
        <f t="shared" si="1"/>
        <v>0</v>
      </c>
      <c r="K32" s="21" t="str">
        <f>IFERROR(J32/$J$32,"-")</f>
        <v>-</v>
      </c>
      <c r="L32" s="8">
        <f t="shared" si="1"/>
        <v>0</v>
      </c>
      <c r="M32" s="21" t="str">
        <f>IFERROR(L32/$L$32,"-")</f>
        <v>-</v>
      </c>
      <c r="N32" s="8">
        <f t="shared" si="1"/>
        <v>0</v>
      </c>
      <c r="O32" s="21" t="str">
        <f>IFERROR(N32/$N$32,"-")</f>
        <v>-</v>
      </c>
      <c r="P32" s="8">
        <f t="shared" si="1"/>
        <v>0</v>
      </c>
      <c r="Q32" s="21" t="str">
        <f>IFERROR(P32/$P$32,"-")</f>
        <v>-</v>
      </c>
      <c r="R32" s="8">
        <f t="shared" si="1"/>
        <v>0</v>
      </c>
      <c r="S32" s="21" t="str">
        <f>IFERROR(R32/$R$32,"-")</f>
        <v>-</v>
      </c>
      <c r="T32" s="8">
        <f t="shared" si="1"/>
        <v>0</v>
      </c>
      <c r="U32" s="21">
        <f>IFERROR(T32/$T$32,0)</f>
        <v>0</v>
      </c>
      <c r="V32" s="8">
        <f t="shared" si="1"/>
        <v>0</v>
      </c>
      <c r="W32" s="21">
        <f>IFERROR(V32/$V$32,0)</f>
        <v>0</v>
      </c>
      <c r="X32" s="8">
        <f t="shared" si="1"/>
        <v>0</v>
      </c>
      <c r="Y32" s="21">
        <f>IFERROR(X32/$X$32,0)</f>
        <v>0</v>
      </c>
      <c r="Z32" s="8">
        <f>SUM(Z29:Z31)</f>
        <v>34</v>
      </c>
      <c r="AA32" s="21">
        <f>IFERROR(Z32/$Z$32,"-")</f>
        <v>1</v>
      </c>
    </row>
    <row r="33" spans="1:27">
      <c r="A33" s="163" t="s">
        <v>147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</row>
    <row r="34" spans="1:27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</row>
    <row r="35" spans="1:27">
      <c r="A35" s="15" t="s">
        <v>148</v>
      </c>
      <c r="B35" s="158" t="s">
        <v>7</v>
      </c>
      <c r="C35" s="158"/>
      <c r="D35" s="158" t="s">
        <v>8</v>
      </c>
      <c r="E35" s="158"/>
      <c r="F35" s="158" t="s">
        <v>9</v>
      </c>
      <c r="G35" s="158"/>
      <c r="H35" s="158" t="s">
        <v>10</v>
      </c>
      <c r="I35" s="158"/>
      <c r="J35" s="158" t="s">
        <v>11</v>
      </c>
      <c r="K35" s="158"/>
      <c r="L35" s="158" t="s">
        <v>12</v>
      </c>
      <c r="M35" s="158"/>
      <c r="N35" s="158" t="s">
        <v>13</v>
      </c>
      <c r="O35" s="158"/>
      <c r="P35" s="158" t="s">
        <v>14</v>
      </c>
      <c r="Q35" s="158"/>
      <c r="R35" s="158" t="s">
        <v>15</v>
      </c>
      <c r="S35" s="158"/>
      <c r="T35" s="158" t="s">
        <v>16</v>
      </c>
      <c r="U35" s="158"/>
      <c r="V35" s="158" t="s">
        <v>17</v>
      </c>
      <c r="W35" s="158"/>
      <c r="X35" s="158" t="s">
        <v>18</v>
      </c>
      <c r="Y35" s="158"/>
      <c r="Z35" s="158" t="s">
        <v>0</v>
      </c>
      <c r="AA35" s="158"/>
    </row>
    <row r="36" spans="1:27">
      <c r="A36" s="11" t="s">
        <v>25</v>
      </c>
      <c r="B36" s="159">
        <v>8</v>
      </c>
      <c r="C36" s="159"/>
      <c r="D36" s="159">
        <v>0</v>
      </c>
      <c r="E36" s="159"/>
      <c r="F36" s="159">
        <v>0</v>
      </c>
      <c r="G36" s="159"/>
      <c r="H36" s="159">
        <v>0</v>
      </c>
      <c r="I36" s="159"/>
      <c r="J36" s="159">
        <v>0</v>
      </c>
      <c r="K36" s="159"/>
      <c r="L36" s="159">
        <v>0</v>
      </c>
      <c r="M36" s="159"/>
      <c r="N36" s="159">
        <v>0</v>
      </c>
      <c r="O36" s="159"/>
      <c r="P36" s="159">
        <v>0</v>
      </c>
      <c r="Q36" s="159"/>
      <c r="R36" s="159">
        <v>0</v>
      </c>
      <c r="S36" s="159"/>
      <c r="T36" s="159">
        <v>0</v>
      </c>
      <c r="U36" s="159"/>
      <c r="V36" s="159">
        <v>0</v>
      </c>
      <c r="W36" s="159"/>
      <c r="X36" s="159">
        <v>0</v>
      </c>
      <c r="Y36" s="159"/>
      <c r="Z36" s="162">
        <f>SUM(B36:Y36)</f>
        <v>8</v>
      </c>
      <c r="AA36" s="162"/>
    </row>
    <row r="37" spans="1:27">
      <c r="A37" s="11" t="s">
        <v>146</v>
      </c>
      <c r="B37" s="159">
        <v>1</v>
      </c>
      <c r="C37" s="159"/>
      <c r="D37" s="159">
        <v>0</v>
      </c>
      <c r="E37" s="159"/>
      <c r="F37" s="159">
        <v>0</v>
      </c>
      <c r="G37" s="159"/>
      <c r="H37" s="159">
        <v>0</v>
      </c>
      <c r="I37" s="159"/>
      <c r="J37" s="159">
        <v>0</v>
      </c>
      <c r="K37" s="159"/>
      <c r="L37" s="159">
        <v>0</v>
      </c>
      <c r="M37" s="159"/>
      <c r="N37" s="159">
        <v>0</v>
      </c>
      <c r="O37" s="159"/>
      <c r="P37" s="159">
        <v>0</v>
      </c>
      <c r="Q37" s="159"/>
      <c r="R37" s="159">
        <v>0</v>
      </c>
      <c r="S37" s="159"/>
      <c r="T37" s="159">
        <v>0</v>
      </c>
      <c r="U37" s="159"/>
      <c r="V37" s="159">
        <v>0</v>
      </c>
      <c r="W37" s="159"/>
      <c r="X37" s="159">
        <v>0</v>
      </c>
      <c r="Y37" s="159"/>
      <c r="Z37" s="162">
        <f>SUM(B37:Y37)</f>
        <v>1</v>
      </c>
      <c r="AA37" s="162"/>
    </row>
    <row r="38" spans="1:27">
      <c r="A38" s="11" t="s">
        <v>157</v>
      </c>
      <c r="B38" s="159">
        <v>0</v>
      </c>
      <c r="C38" s="159"/>
      <c r="D38" s="159">
        <v>0</v>
      </c>
      <c r="E38" s="159"/>
      <c r="F38" s="159">
        <v>0</v>
      </c>
      <c r="G38" s="159"/>
      <c r="H38" s="159">
        <v>0</v>
      </c>
      <c r="I38" s="159"/>
      <c r="J38" s="159">
        <v>0</v>
      </c>
      <c r="K38" s="159"/>
      <c r="L38" s="159">
        <v>0</v>
      </c>
      <c r="M38" s="159"/>
      <c r="N38" s="159">
        <v>0</v>
      </c>
      <c r="O38" s="159"/>
      <c r="P38" s="159">
        <v>0</v>
      </c>
      <c r="Q38" s="159"/>
      <c r="R38" s="159">
        <v>0</v>
      </c>
      <c r="S38" s="159"/>
      <c r="T38" s="159">
        <v>0</v>
      </c>
      <c r="U38" s="159"/>
      <c r="V38" s="159">
        <v>0</v>
      </c>
      <c r="W38" s="159"/>
      <c r="X38" s="159">
        <v>0</v>
      </c>
      <c r="Y38" s="159"/>
      <c r="Z38" s="162">
        <f>SUM(B38:Y38)</f>
        <v>0</v>
      </c>
      <c r="AA38" s="162"/>
    </row>
    <row r="39" spans="1:27">
      <c r="A39" s="11" t="s">
        <v>145</v>
      </c>
      <c r="B39" s="159">
        <v>0</v>
      </c>
      <c r="C39" s="159"/>
      <c r="D39" s="159">
        <v>0</v>
      </c>
      <c r="E39" s="159"/>
      <c r="F39" s="159">
        <v>0</v>
      </c>
      <c r="G39" s="159"/>
      <c r="H39" s="159">
        <v>0</v>
      </c>
      <c r="I39" s="159"/>
      <c r="J39" s="159">
        <v>0</v>
      </c>
      <c r="K39" s="159"/>
      <c r="L39" s="159">
        <v>0</v>
      </c>
      <c r="M39" s="159"/>
      <c r="N39" s="159">
        <v>0</v>
      </c>
      <c r="O39" s="159"/>
      <c r="P39" s="159">
        <v>0</v>
      </c>
      <c r="Q39" s="159"/>
      <c r="R39" s="159">
        <v>0</v>
      </c>
      <c r="S39" s="159"/>
      <c r="T39" s="159">
        <v>0</v>
      </c>
      <c r="U39" s="159"/>
      <c r="V39" s="159">
        <v>0</v>
      </c>
      <c r="W39" s="159"/>
      <c r="X39" s="159">
        <v>0</v>
      </c>
      <c r="Y39" s="159"/>
      <c r="Z39" s="162">
        <f>SUM(B39:Y39)</f>
        <v>0</v>
      </c>
      <c r="AA39" s="162"/>
    </row>
    <row r="40" spans="1:27">
      <c r="A40" s="10" t="s">
        <v>24</v>
      </c>
      <c r="B40" s="174">
        <f>SUM(B36:C39)</f>
        <v>9</v>
      </c>
      <c r="C40" s="175"/>
      <c r="D40" s="174">
        <f>SUM(D36:E39)</f>
        <v>0</v>
      </c>
      <c r="E40" s="175"/>
      <c r="F40" s="174">
        <f>SUM(F36:G39)</f>
        <v>0</v>
      </c>
      <c r="G40" s="175"/>
      <c r="H40" s="174">
        <f>SUM(H36:I39)</f>
        <v>0</v>
      </c>
      <c r="I40" s="175"/>
      <c r="J40" s="174">
        <f>SUM(J36:K39)</f>
        <v>0</v>
      </c>
      <c r="K40" s="175"/>
      <c r="L40" s="174">
        <f>SUM(L36:M39)</f>
        <v>0</v>
      </c>
      <c r="M40" s="175"/>
      <c r="N40" s="174">
        <f>SUM(N36:O39)</f>
        <v>0</v>
      </c>
      <c r="O40" s="175"/>
      <c r="P40" s="174">
        <f>SUM(P36:Q39)</f>
        <v>0</v>
      </c>
      <c r="Q40" s="175"/>
      <c r="R40" s="174">
        <f>SUM(R36:S39)</f>
        <v>0</v>
      </c>
      <c r="S40" s="175"/>
      <c r="T40" s="174">
        <f>SUM(T36:U39)</f>
        <v>0</v>
      </c>
      <c r="U40" s="175"/>
      <c r="V40" s="174">
        <f>SUM(V36:W39)</f>
        <v>0</v>
      </c>
      <c r="W40" s="175"/>
      <c r="X40" s="174">
        <f>SUM(X36:Y39)</f>
        <v>0</v>
      </c>
      <c r="Y40" s="175"/>
      <c r="Z40" s="174">
        <f ca="1">SUM(Z36:AA42)</f>
        <v>45</v>
      </c>
      <c r="AA40" s="175"/>
    </row>
    <row r="41" spans="1:27">
      <c r="A41" s="176" t="s">
        <v>158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8"/>
    </row>
    <row r="42" spans="1:27">
      <c r="A42" s="11" t="s">
        <v>120</v>
      </c>
      <c r="B42" s="159">
        <v>0</v>
      </c>
      <c r="C42" s="159"/>
      <c r="D42" s="159">
        <v>0</v>
      </c>
      <c r="E42" s="159"/>
      <c r="F42" s="159">
        <v>0</v>
      </c>
      <c r="G42" s="159"/>
      <c r="H42" s="159">
        <v>0</v>
      </c>
      <c r="I42" s="159"/>
      <c r="J42" s="159">
        <v>0</v>
      </c>
      <c r="K42" s="159"/>
      <c r="L42" s="159">
        <v>0</v>
      </c>
      <c r="M42" s="159"/>
      <c r="N42" s="159">
        <v>0</v>
      </c>
      <c r="O42" s="159"/>
      <c r="P42" s="159">
        <v>0</v>
      </c>
      <c r="Q42" s="159"/>
      <c r="R42" s="159">
        <v>0</v>
      </c>
      <c r="S42" s="159"/>
      <c r="T42" s="159">
        <v>0</v>
      </c>
      <c r="U42" s="159"/>
      <c r="V42" s="159">
        <v>0</v>
      </c>
      <c r="W42" s="159"/>
      <c r="X42" s="159">
        <v>0</v>
      </c>
      <c r="Y42" s="159"/>
      <c r="Z42" s="162">
        <f>SUM(B42:Y42)</f>
        <v>0</v>
      </c>
      <c r="AA42" s="162"/>
    </row>
    <row r="43" spans="1:27" s="53" customFormat="1" ht="15" customHeight="1">
      <c r="A43" s="167" t="s">
        <v>153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</row>
    <row r="44" spans="1:27" ht="11.25" customHeigh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</row>
    <row r="45" spans="1:27">
      <c r="A45" s="15"/>
      <c r="B45" s="158" t="s">
        <v>7</v>
      </c>
      <c r="C45" s="158"/>
      <c r="D45" s="158" t="s">
        <v>8</v>
      </c>
      <c r="E45" s="158"/>
      <c r="F45" s="158" t="s">
        <v>9</v>
      </c>
      <c r="G45" s="158"/>
      <c r="H45" s="158" t="s">
        <v>10</v>
      </c>
      <c r="I45" s="158"/>
      <c r="J45" s="158" t="s">
        <v>11</v>
      </c>
      <c r="K45" s="158"/>
      <c r="L45" s="158" t="s">
        <v>12</v>
      </c>
      <c r="M45" s="158"/>
      <c r="N45" s="158" t="s">
        <v>13</v>
      </c>
      <c r="O45" s="158"/>
      <c r="P45" s="158" t="s">
        <v>14</v>
      </c>
      <c r="Q45" s="158"/>
      <c r="R45" s="158" t="s">
        <v>15</v>
      </c>
      <c r="S45" s="158"/>
      <c r="T45" s="158" t="s">
        <v>16</v>
      </c>
      <c r="U45" s="158"/>
      <c r="V45" s="158" t="s">
        <v>17</v>
      </c>
      <c r="W45" s="158"/>
      <c r="X45" s="158" t="s">
        <v>18</v>
      </c>
      <c r="Y45" s="158"/>
      <c r="Z45" s="158" t="s">
        <v>0</v>
      </c>
      <c r="AA45" s="158"/>
    </row>
    <row r="46" spans="1:27" ht="12">
      <c r="A46" s="57" t="s">
        <v>152</v>
      </c>
      <c r="B46" s="173">
        <v>1556</v>
      </c>
      <c r="C46" s="173"/>
      <c r="D46" s="173">
        <v>0</v>
      </c>
      <c r="E46" s="173"/>
      <c r="F46" s="173">
        <v>0</v>
      </c>
      <c r="G46" s="173"/>
      <c r="H46" s="173">
        <v>0</v>
      </c>
      <c r="I46" s="173"/>
      <c r="J46" s="173">
        <v>0</v>
      </c>
      <c r="K46" s="173"/>
      <c r="L46" s="173">
        <v>0</v>
      </c>
      <c r="M46" s="173"/>
      <c r="N46" s="173">
        <v>0</v>
      </c>
      <c r="O46" s="173"/>
      <c r="P46" s="173">
        <v>0</v>
      </c>
      <c r="Q46" s="173"/>
      <c r="R46" s="173">
        <v>0</v>
      </c>
      <c r="S46" s="173"/>
      <c r="T46" s="173">
        <v>0</v>
      </c>
      <c r="U46" s="173"/>
      <c r="V46" s="173">
        <v>0</v>
      </c>
      <c r="W46" s="173"/>
      <c r="X46" s="173">
        <v>0</v>
      </c>
      <c r="Y46" s="173"/>
      <c r="Z46" s="184">
        <f>SUM(B46:Y46)</f>
        <v>1556</v>
      </c>
      <c r="AA46" s="184"/>
    </row>
    <row r="47" spans="1:27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</row>
    <row r="48" spans="1:27">
      <c r="A48" s="5"/>
    </row>
    <row r="49" spans="1:27">
      <c r="A49" s="5"/>
    </row>
    <row r="50" spans="1:27">
      <c r="A50" s="5"/>
    </row>
    <row r="51" spans="1:27">
      <c r="A51" s="5"/>
    </row>
    <row r="52" spans="1:27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  <row r="55" spans="1:27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</row>
    <row r="56" spans="1:27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</row>
    <row r="57" spans="1:27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</row>
    <row r="58" spans="1:27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</row>
    <row r="59" spans="1:27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</row>
    <row r="60" spans="1:27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</row>
    <row r="61" spans="1:27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</row>
    <row r="70" spans="1:28" ht="15" customHeight="1">
      <c r="A70" s="179" t="s">
        <v>150</v>
      </c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1"/>
      <c r="AB70" s="47"/>
    </row>
    <row r="71" spans="1:28">
      <c r="A71" s="79"/>
      <c r="B71" s="80" t="s">
        <v>128</v>
      </c>
      <c r="C71" s="80" t="s">
        <v>129</v>
      </c>
      <c r="D71" s="80" t="s">
        <v>130</v>
      </c>
      <c r="E71" s="80" t="s">
        <v>131</v>
      </c>
      <c r="F71" s="80" t="s">
        <v>132</v>
      </c>
      <c r="G71" s="80" t="s">
        <v>133</v>
      </c>
      <c r="H71" s="80" t="s">
        <v>134</v>
      </c>
      <c r="I71" s="80" t="s">
        <v>135</v>
      </c>
      <c r="J71" s="80" t="s">
        <v>136</v>
      </c>
      <c r="K71" s="80" t="s">
        <v>137</v>
      </c>
      <c r="L71" s="80" t="s">
        <v>138</v>
      </c>
      <c r="M71" s="80" t="s">
        <v>139</v>
      </c>
      <c r="AB71" s="47"/>
    </row>
    <row r="72" spans="1:28">
      <c r="A72" s="81" t="s">
        <v>2</v>
      </c>
      <c r="B72" s="82">
        <f>B18</f>
        <v>35</v>
      </c>
      <c r="C72" s="83">
        <f>D18</f>
        <v>0</v>
      </c>
      <c r="D72" s="83">
        <f>F18</f>
        <v>0</v>
      </c>
      <c r="E72" s="83">
        <f>H18</f>
        <v>0</v>
      </c>
      <c r="F72" s="83">
        <f>J18</f>
        <v>0</v>
      </c>
      <c r="G72" s="83">
        <f>L18</f>
        <v>0</v>
      </c>
      <c r="H72" s="83">
        <f>N18</f>
        <v>0</v>
      </c>
      <c r="I72" s="83">
        <f>P18</f>
        <v>0</v>
      </c>
      <c r="J72" s="83">
        <f>R18</f>
        <v>0</v>
      </c>
      <c r="K72" s="83">
        <f>T18</f>
        <v>0</v>
      </c>
      <c r="L72" s="83">
        <f>V18</f>
        <v>0</v>
      </c>
      <c r="M72" s="83">
        <f>X18</f>
        <v>0</v>
      </c>
      <c r="AB72" s="47"/>
    </row>
    <row r="73" spans="1:28">
      <c r="A73" s="81" t="s">
        <v>156</v>
      </c>
      <c r="B73" s="82">
        <v>0</v>
      </c>
      <c r="C73" s="82">
        <v>0</v>
      </c>
      <c r="D73" s="82">
        <v>0</v>
      </c>
      <c r="E73" s="82">
        <v>0</v>
      </c>
      <c r="F73" s="83">
        <f>J19</f>
        <v>0</v>
      </c>
      <c r="G73" s="83">
        <f>L19</f>
        <v>0</v>
      </c>
      <c r="H73" s="83">
        <f>N19</f>
        <v>0</v>
      </c>
      <c r="I73" s="83">
        <f>P19</f>
        <v>0</v>
      </c>
      <c r="J73" s="83">
        <v>0</v>
      </c>
      <c r="K73" s="83">
        <v>0</v>
      </c>
      <c r="L73" s="83">
        <v>0</v>
      </c>
      <c r="M73" s="83">
        <v>0</v>
      </c>
      <c r="AB73" s="47"/>
    </row>
    <row r="74" spans="1:28">
      <c r="A74" s="81" t="s">
        <v>117</v>
      </c>
      <c r="B74" s="82">
        <f>B20</f>
        <v>46</v>
      </c>
      <c r="C74" s="83">
        <f>D20</f>
        <v>0</v>
      </c>
      <c r="D74" s="83">
        <f>F20</f>
        <v>0</v>
      </c>
      <c r="E74" s="83">
        <f>H20</f>
        <v>0</v>
      </c>
      <c r="F74" s="83">
        <f>J20</f>
        <v>0</v>
      </c>
      <c r="G74" s="83">
        <f>L20</f>
        <v>0</v>
      </c>
      <c r="H74" s="83">
        <f>N20</f>
        <v>0</v>
      </c>
      <c r="I74" s="83">
        <f>P20</f>
        <v>0</v>
      </c>
      <c r="J74" s="83">
        <f>R20</f>
        <v>0</v>
      </c>
      <c r="K74" s="83">
        <f>T20</f>
        <v>0</v>
      </c>
      <c r="L74" s="83">
        <f>V20</f>
        <v>0</v>
      </c>
      <c r="M74" s="83">
        <f>X20</f>
        <v>0</v>
      </c>
      <c r="AB74" s="47"/>
    </row>
    <row r="75" spans="1:28">
      <c r="A75" s="81" t="s">
        <v>3</v>
      </c>
      <c r="B75" s="82">
        <f>B21</f>
        <v>0</v>
      </c>
      <c r="C75" s="83">
        <f>D21</f>
        <v>0</v>
      </c>
      <c r="D75" s="83">
        <f>F21</f>
        <v>0</v>
      </c>
      <c r="E75" s="83">
        <f>H21</f>
        <v>0</v>
      </c>
      <c r="F75" s="83">
        <f>J21</f>
        <v>0</v>
      </c>
      <c r="G75" s="83">
        <f>L21</f>
        <v>0</v>
      </c>
      <c r="H75" s="83">
        <f>N21</f>
        <v>0</v>
      </c>
      <c r="I75" s="83">
        <f>P21</f>
        <v>0</v>
      </c>
      <c r="J75" s="83">
        <f>R21</f>
        <v>0</v>
      </c>
      <c r="K75" s="83">
        <f>T21</f>
        <v>0</v>
      </c>
      <c r="L75" s="83">
        <f>V21</f>
        <v>0</v>
      </c>
      <c r="M75" s="83">
        <f>X21</f>
        <v>0</v>
      </c>
    </row>
    <row r="76" spans="1:28">
      <c r="A76" s="81" t="s">
        <v>159</v>
      </c>
      <c r="B76" s="82">
        <f>SUM(B72:B75)</f>
        <v>81</v>
      </c>
      <c r="C76" s="83">
        <f t="shared" ref="C76:M76" si="2">SUM(C72:C75)</f>
        <v>0</v>
      </c>
      <c r="D76" s="83">
        <f t="shared" si="2"/>
        <v>0</v>
      </c>
      <c r="E76" s="83">
        <f t="shared" si="2"/>
        <v>0</v>
      </c>
      <c r="F76" s="83">
        <f t="shared" si="2"/>
        <v>0</v>
      </c>
      <c r="G76" s="83">
        <f t="shared" si="2"/>
        <v>0</v>
      </c>
      <c r="H76" s="83">
        <f t="shared" si="2"/>
        <v>0</v>
      </c>
      <c r="I76" s="83">
        <f t="shared" si="2"/>
        <v>0</v>
      </c>
      <c r="J76" s="83">
        <f t="shared" si="2"/>
        <v>0</v>
      </c>
      <c r="K76" s="83">
        <f t="shared" si="2"/>
        <v>0</v>
      </c>
      <c r="L76" s="83">
        <f t="shared" si="2"/>
        <v>0</v>
      </c>
      <c r="M76" s="83">
        <f t="shared" si="2"/>
        <v>0</v>
      </c>
    </row>
    <row r="79" spans="1:28" ht="12" thickBot="1"/>
    <row r="80" spans="1:28" ht="15.75" thickBot="1">
      <c r="A80" s="187" t="s">
        <v>151</v>
      </c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8"/>
    </row>
    <row r="81" spans="1:14">
      <c r="A81" s="185"/>
      <c r="B81" s="186"/>
      <c r="C81" s="73" t="s">
        <v>128</v>
      </c>
      <c r="D81" s="73" t="s">
        <v>129</v>
      </c>
      <c r="E81" s="73" t="s">
        <v>130</v>
      </c>
      <c r="F81" s="73" t="s">
        <v>131</v>
      </c>
      <c r="G81" s="73" t="s">
        <v>132</v>
      </c>
      <c r="H81" s="73" t="s">
        <v>133</v>
      </c>
      <c r="I81" s="73" t="s">
        <v>134</v>
      </c>
      <c r="J81" s="73" t="s">
        <v>135</v>
      </c>
      <c r="K81" s="73" t="s">
        <v>136</v>
      </c>
      <c r="L81" s="73" t="s">
        <v>137</v>
      </c>
      <c r="M81" s="73" t="s">
        <v>138</v>
      </c>
      <c r="N81" s="74" t="s">
        <v>139</v>
      </c>
    </row>
    <row r="82" spans="1:14">
      <c r="A82" s="182" t="s">
        <v>2</v>
      </c>
      <c r="B82" s="183"/>
      <c r="C82" s="75">
        <f>B29</f>
        <v>11</v>
      </c>
      <c r="D82" s="75">
        <f>D29</f>
        <v>0</v>
      </c>
      <c r="E82" s="75">
        <f>F29</f>
        <v>0</v>
      </c>
      <c r="F82" s="75">
        <f>H29</f>
        <v>0</v>
      </c>
      <c r="G82" s="75">
        <f>J29</f>
        <v>0</v>
      </c>
      <c r="H82" s="75">
        <f>L29</f>
        <v>0</v>
      </c>
      <c r="I82" s="75">
        <f>N29</f>
        <v>0</v>
      </c>
      <c r="J82" s="75">
        <f>P29</f>
        <v>0</v>
      </c>
      <c r="K82" s="75">
        <f>R29</f>
        <v>0</v>
      </c>
      <c r="L82" s="75">
        <f>T29</f>
        <v>0</v>
      </c>
      <c r="M82" s="75">
        <f>V29</f>
        <v>0</v>
      </c>
      <c r="N82" s="76">
        <f>X29</f>
        <v>0</v>
      </c>
    </row>
    <row r="83" spans="1:14">
      <c r="A83" s="182" t="s">
        <v>117</v>
      </c>
      <c r="B83" s="183"/>
      <c r="C83" s="75">
        <f>B30</f>
        <v>23</v>
      </c>
      <c r="D83" s="75">
        <f>D30</f>
        <v>0</v>
      </c>
      <c r="E83" s="75">
        <f>F30</f>
        <v>0</v>
      </c>
      <c r="F83" s="75">
        <f>H30</f>
        <v>0</v>
      </c>
      <c r="G83" s="75">
        <f>J30</f>
        <v>0</v>
      </c>
      <c r="H83" s="75">
        <f>L30</f>
        <v>0</v>
      </c>
      <c r="I83" s="75">
        <f>N30</f>
        <v>0</v>
      </c>
      <c r="J83" s="75">
        <f>P30</f>
        <v>0</v>
      </c>
      <c r="K83" s="75">
        <f>R30</f>
        <v>0</v>
      </c>
      <c r="L83" s="75">
        <f>T30</f>
        <v>0</v>
      </c>
      <c r="M83" s="75">
        <f>V30</f>
        <v>0</v>
      </c>
      <c r="N83" s="76">
        <f>X30</f>
        <v>0</v>
      </c>
    </row>
    <row r="84" spans="1:14" ht="12" thickBot="1">
      <c r="A84" s="160" t="s">
        <v>3</v>
      </c>
      <c r="B84" s="161"/>
      <c r="C84" s="77">
        <f>B31</f>
        <v>0</v>
      </c>
      <c r="D84" s="77">
        <f>D31</f>
        <v>0</v>
      </c>
      <c r="E84" s="77">
        <f>F31</f>
        <v>0</v>
      </c>
      <c r="F84" s="77">
        <f>H31</f>
        <v>0</v>
      </c>
      <c r="G84" s="77">
        <f>J31</f>
        <v>0</v>
      </c>
      <c r="H84" s="77">
        <f>L31</f>
        <v>0</v>
      </c>
      <c r="I84" s="75">
        <f>N31</f>
        <v>0</v>
      </c>
      <c r="J84" s="77">
        <f>P31</f>
        <v>0</v>
      </c>
      <c r="K84" s="77">
        <f>R31</f>
        <v>0</v>
      </c>
      <c r="L84" s="77">
        <f>T31</f>
        <v>0</v>
      </c>
      <c r="M84" s="77">
        <f>V31</f>
        <v>0</v>
      </c>
      <c r="N84" s="78">
        <f>X31</f>
        <v>0</v>
      </c>
    </row>
    <row r="85" spans="1:14" ht="12" thickBot="1">
      <c r="A85" s="160" t="s">
        <v>21</v>
      </c>
      <c r="B85" s="161"/>
      <c r="C85" s="77">
        <f>SUM(C82:C84)</f>
        <v>34</v>
      </c>
      <c r="D85" s="77">
        <f t="shared" ref="D85:N85" si="3">SUM(D82:D84)</f>
        <v>0</v>
      </c>
      <c r="E85" s="77">
        <f t="shared" si="3"/>
        <v>0</v>
      </c>
      <c r="F85" s="77">
        <f t="shared" si="3"/>
        <v>0</v>
      </c>
      <c r="G85" s="77">
        <f t="shared" si="3"/>
        <v>0</v>
      </c>
      <c r="H85" s="77">
        <f t="shared" si="3"/>
        <v>0</v>
      </c>
      <c r="I85" s="77">
        <f t="shared" si="3"/>
        <v>0</v>
      </c>
      <c r="J85" s="77">
        <f t="shared" si="3"/>
        <v>0</v>
      </c>
      <c r="K85" s="77">
        <f t="shared" si="3"/>
        <v>0</v>
      </c>
      <c r="L85" s="77">
        <f t="shared" si="3"/>
        <v>0</v>
      </c>
      <c r="M85" s="77">
        <f t="shared" si="3"/>
        <v>0</v>
      </c>
      <c r="N85" s="77">
        <f t="shared" si="3"/>
        <v>0</v>
      </c>
    </row>
  </sheetData>
  <mergeCells count="302">
    <mergeCell ref="R39:S39"/>
    <mergeCell ref="L36:M36"/>
    <mergeCell ref="L37:M37"/>
    <mergeCell ref="N37:O37"/>
    <mergeCell ref="J35:K35"/>
    <mergeCell ref="H23:I23"/>
    <mergeCell ref="A33:AA34"/>
    <mergeCell ref="B28:C28"/>
    <mergeCell ref="D28:E28"/>
    <mergeCell ref="F28:G28"/>
    <mergeCell ref="B25:C25"/>
    <mergeCell ref="R35:S35"/>
    <mergeCell ref="B39:C39"/>
    <mergeCell ref="B23:C23"/>
    <mergeCell ref="B24:C24"/>
    <mergeCell ref="D36:E36"/>
    <mergeCell ref="F36:G36"/>
    <mergeCell ref="D37:E37"/>
    <mergeCell ref="F39:G39"/>
    <mergeCell ref="H39:I39"/>
    <mergeCell ref="X28:Y28"/>
    <mergeCell ref="X23:Y23"/>
    <mergeCell ref="X24:Y24"/>
    <mergeCell ref="R23:S23"/>
    <mergeCell ref="T46:U46"/>
    <mergeCell ref="N45:O45"/>
    <mergeCell ref="P45:Q45"/>
    <mergeCell ref="R45:S45"/>
    <mergeCell ref="T45:U45"/>
    <mergeCell ref="D24:E24"/>
    <mergeCell ref="J46:K46"/>
    <mergeCell ref="L46:M46"/>
    <mergeCell ref="N46:O46"/>
    <mergeCell ref="T25:U25"/>
    <mergeCell ref="T39:U39"/>
    <mergeCell ref="T36:U36"/>
    <mergeCell ref="H37:I37"/>
    <mergeCell ref="H25:I25"/>
    <mergeCell ref="J25:K25"/>
    <mergeCell ref="L25:M25"/>
    <mergeCell ref="N25:O25"/>
    <mergeCell ref="P25:Q25"/>
    <mergeCell ref="D25:E25"/>
    <mergeCell ref="P37:Q37"/>
    <mergeCell ref="R37:S37"/>
    <mergeCell ref="L24:M24"/>
    <mergeCell ref="J24:K24"/>
    <mergeCell ref="L42:M42"/>
    <mergeCell ref="P40:Q40"/>
    <mergeCell ref="H12:I12"/>
    <mergeCell ref="J23:K23"/>
    <mergeCell ref="L23:M23"/>
    <mergeCell ref="L17:M17"/>
    <mergeCell ref="P39:Q39"/>
    <mergeCell ref="H17:I17"/>
    <mergeCell ref="J17:K17"/>
    <mergeCell ref="D14:E14"/>
    <mergeCell ref="N17:O17"/>
    <mergeCell ref="P17:Q17"/>
    <mergeCell ref="D17:E17"/>
    <mergeCell ref="F13:G13"/>
    <mergeCell ref="H13:I13"/>
    <mergeCell ref="J13:K13"/>
    <mergeCell ref="L13:M13"/>
    <mergeCell ref="N13:O13"/>
    <mergeCell ref="H45:I45"/>
    <mergeCell ref="B42:C42"/>
    <mergeCell ref="D42:E42"/>
    <mergeCell ref="F42:G42"/>
    <mergeCell ref="H42:I42"/>
    <mergeCell ref="B38:C38"/>
    <mergeCell ref="D38:E38"/>
    <mergeCell ref="F38:G38"/>
    <mergeCell ref="H38:I38"/>
    <mergeCell ref="A84:B84"/>
    <mergeCell ref="A81:B81"/>
    <mergeCell ref="J45:K45"/>
    <mergeCell ref="L45:M45"/>
    <mergeCell ref="Z23:AA23"/>
    <mergeCell ref="Z24:AA24"/>
    <mergeCell ref="Z35:AA35"/>
    <mergeCell ref="N23:O23"/>
    <mergeCell ref="N24:O24"/>
    <mergeCell ref="P23:Q23"/>
    <mergeCell ref="P24:Q24"/>
    <mergeCell ref="Z28:AA28"/>
    <mergeCell ref="R42:S42"/>
    <mergeCell ref="V25:W25"/>
    <mergeCell ref="X25:Y25"/>
    <mergeCell ref="V36:W36"/>
    <mergeCell ref="J37:K37"/>
    <mergeCell ref="J42:K42"/>
    <mergeCell ref="J38:K38"/>
    <mergeCell ref="A80:N80"/>
    <mergeCell ref="B36:C36"/>
    <mergeCell ref="B37:C37"/>
    <mergeCell ref="F37:G37"/>
    <mergeCell ref="D39:E39"/>
    <mergeCell ref="A70:M70"/>
    <mergeCell ref="A82:B82"/>
    <mergeCell ref="V46:W46"/>
    <mergeCell ref="V45:W45"/>
    <mergeCell ref="A83:B83"/>
    <mergeCell ref="D40:E40"/>
    <mergeCell ref="J40:K40"/>
    <mergeCell ref="L40:M40"/>
    <mergeCell ref="N40:O40"/>
    <mergeCell ref="A43:AA44"/>
    <mergeCell ref="Z45:AA45"/>
    <mergeCell ref="X45:Y45"/>
    <mergeCell ref="B45:C45"/>
    <mergeCell ref="D45:E45"/>
    <mergeCell ref="X46:Y46"/>
    <mergeCell ref="B46:C46"/>
    <mergeCell ref="D46:E46"/>
    <mergeCell ref="F46:G46"/>
    <mergeCell ref="H46:I46"/>
    <mergeCell ref="Z46:AA46"/>
    <mergeCell ref="B40:C40"/>
    <mergeCell ref="V40:W40"/>
    <mergeCell ref="X42:Y42"/>
    <mergeCell ref="Z42:AA42"/>
    <mergeCell ref="N42:O42"/>
    <mergeCell ref="P46:Q46"/>
    <mergeCell ref="R46:S46"/>
    <mergeCell ref="Z37:AA37"/>
    <mergeCell ref="T42:U42"/>
    <mergeCell ref="V42:W42"/>
    <mergeCell ref="P42:Q42"/>
    <mergeCell ref="F45:G45"/>
    <mergeCell ref="F40:G40"/>
    <mergeCell ref="H40:I40"/>
    <mergeCell ref="T37:U37"/>
    <mergeCell ref="V37:W37"/>
    <mergeCell ref="X37:Y37"/>
    <mergeCell ref="N39:O39"/>
    <mergeCell ref="A41:AA41"/>
    <mergeCell ref="X39:Y39"/>
    <mergeCell ref="Z39:AA39"/>
    <mergeCell ref="V39:W39"/>
    <mergeCell ref="J39:K39"/>
    <mergeCell ref="L39:M39"/>
    <mergeCell ref="X40:Y40"/>
    <mergeCell ref="R40:S40"/>
    <mergeCell ref="T40:U40"/>
    <mergeCell ref="Z40:AA40"/>
    <mergeCell ref="B2:Z2"/>
    <mergeCell ref="T9:U9"/>
    <mergeCell ref="V9:W9"/>
    <mergeCell ref="X9:Y9"/>
    <mergeCell ref="J9:K9"/>
    <mergeCell ref="L9:M9"/>
    <mergeCell ref="N9:O9"/>
    <mergeCell ref="P9:Q9"/>
    <mergeCell ref="R9:S9"/>
    <mergeCell ref="B9:C9"/>
    <mergeCell ref="D9:E9"/>
    <mergeCell ref="F9:G9"/>
    <mergeCell ref="H9:I9"/>
    <mergeCell ref="N7:O7"/>
    <mergeCell ref="T7:U7"/>
    <mergeCell ref="V7:W7"/>
    <mergeCell ref="B6:C6"/>
    <mergeCell ref="Z4:AA5"/>
    <mergeCell ref="A4:Y5"/>
    <mergeCell ref="P7:Q7"/>
    <mergeCell ref="X7:Y7"/>
    <mergeCell ref="X6:Y6"/>
    <mergeCell ref="B7:C7"/>
    <mergeCell ref="D7:E7"/>
    <mergeCell ref="B1:Z1"/>
    <mergeCell ref="X35:Y35"/>
    <mergeCell ref="Z6:AA6"/>
    <mergeCell ref="Z7:AA7"/>
    <mergeCell ref="Z9:AA9"/>
    <mergeCell ref="Z10:AA10"/>
    <mergeCell ref="J7:K7"/>
    <mergeCell ref="L7:M7"/>
    <mergeCell ref="L35:M35"/>
    <mergeCell ref="N35:O35"/>
    <mergeCell ref="D23:E23"/>
    <mergeCell ref="F25:G25"/>
    <mergeCell ref="V35:W35"/>
    <mergeCell ref="X17:Y17"/>
    <mergeCell ref="P14:Q14"/>
    <mergeCell ref="X14:Y14"/>
    <mergeCell ref="H28:I28"/>
    <mergeCell ref="J12:K12"/>
    <mergeCell ref="Z12:AA12"/>
    <mergeCell ref="T12:U12"/>
    <mergeCell ref="V12:W12"/>
    <mergeCell ref="P12:Q12"/>
    <mergeCell ref="Z11:AA11"/>
    <mergeCell ref="P13:Q13"/>
    <mergeCell ref="F7:G7"/>
    <mergeCell ref="N6:O6"/>
    <mergeCell ref="P6:Q6"/>
    <mergeCell ref="R6:S6"/>
    <mergeCell ref="J6:K6"/>
    <mergeCell ref="L6:M6"/>
    <mergeCell ref="H7:I7"/>
    <mergeCell ref="V6:W6"/>
    <mergeCell ref="D6:E6"/>
    <mergeCell ref="F6:G6"/>
    <mergeCell ref="H6:I6"/>
    <mergeCell ref="R7:S7"/>
    <mergeCell ref="T6:U6"/>
    <mergeCell ref="B35:C35"/>
    <mergeCell ref="D35:E35"/>
    <mergeCell ref="F35:G35"/>
    <mergeCell ref="H35:I35"/>
    <mergeCell ref="J28:K28"/>
    <mergeCell ref="L28:M28"/>
    <mergeCell ref="N28:O28"/>
    <mergeCell ref="R24:S24"/>
    <mergeCell ref="T24:U24"/>
    <mergeCell ref="H24:I24"/>
    <mergeCell ref="Z25:AA25"/>
    <mergeCell ref="P36:Q36"/>
    <mergeCell ref="N36:O36"/>
    <mergeCell ref="T35:U35"/>
    <mergeCell ref="R36:S36"/>
    <mergeCell ref="R28:S28"/>
    <mergeCell ref="H36:I36"/>
    <mergeCell ref="J36:K36"/>
    <mergeCell ref="Z36:AA36"/>
    <mergeCell ref="V24:W24"/>
    <mergeCell ref="V28:W28"/>
    <mergeCell ref="B10:C10"/>
    <mergeCell ref="F12:G12"/>
    <mergeCell ref="D12:E12"/>
    <mergeCell ref="F10:G10"/>
    <mergeCell ref="H11:I11"/>
    <mergeCell ref="J11:K11"/>
    <mergeCell ref="L11:M11"/>
    <mergeCell ref="N11:O11"/>
    <mergeCell ref="P11:Q11"/>
    <mergeCell ref="F11:G11"/>
    <mergeCell ref="H10:I10"/>
    <mergeCell ref="B11:C11"/>
    <mergeCell ref="D11:E11"/>
    <mergeCell ref="D10:E10"/>
    <mergeCell ref="X10:Y10"/>
    <mergeCell ref="V10:W10"/>
    <mergeCell ref="J10:K10"/>
    <mergeCell ref="L10:M10"/>
    <mergeCell ref="N10:O10"/>
    <mergeCell ref="P10:Q10"/>
    <mergeCell ref="R10:S10"/>
    <mergeCell ref="T10:U10"/>
    <mergeCell ref="T11:U11"/>
    <mergeCell ref="V11:W11"/>
    <mergeCell ref="X11:Y11"/>
    <mergeCell ref="R11:S11"/>
    <mergeCell ref="X12:Y12"/>
    <mergeCell ref="N12:O12"/>
    <mergeCell ref="L12:M12"/>
    <mergeCell ref="L38:M38"/>
    <mergeCell ref="N38:O38"/>
    <mergeCell ref="P38:Q38"/>
    <mergeCell ref="R38:S38"/>
    <mergeCell ref="T38:U38"/>
    <mergeCell ref="V38:W38"/>
    <mergeCell ref="X38:Y38"/>
    <mergeCell ref="A15:AA16"/>
    <mergeCell ref="V14:W14"/>
    <mergeCell ref="T14:U14"/>
    <mergeCell ref="R25:S25"/>
    <mergeCell ref="F23:G23"/>
    <mergeCell ref="F24:G24"/>
    <mergeCell ref="T13:U13"/>
    <mergeCell ref="V13:W13"/>
    <mergeCell ref="X13:Y13"/>
    <mergeCell ref="B12:C12"/>
    <mergeCell ref="R12:S12"/>
    <mergeCell ref="T17:U17"/>
    <mergeCell ref="R17:S17"/>
    <mergeCell ref="V17:W17"/>
    <mergeCell ref="Z17:AA17"/>
    <mergeCell ref="P35:Q35"/>
    <mergeCell ref="P28:Q28"/>
    <mergeCell ref="T28:U28"/>
    <mergeCell ref="T23:U23"/>
    <mergeCell ref="V23:W23"/>
    <mergeCell ref="B13:C13"/>
    <mergeCell ref="D13:E13"/>
    <mergeCell ref="A85:B85"/>
    <mergeCell ref="Z13:AA13"/>
    <mergeCell ref="Z38:AA38"/>
    <mergeCell ref="Z14:AA14"/>
    <mergeCell ref="R13:S13"/>
    <mergeCell ref="B14:C14"/>
    <mergeCell ref="F17:G17"/>
    <mergeCell ref="F14:G14"/>
    <mergeCell ref="H14:I14"/>
    <mergeCell ref="J14:K14"/>
    <mergeCell ref="L14:M14"/>
    <mergeCell ref="N14:O14"/>
    <mergeCell ref="R14:S14"/>
    <mergeCell ref="B17:C17"/>
    <mergeCell ref="X36:Y36"/>
    <mergeCell ref="A26:AA27"/>
  </mergeCells>
  <printOptions horizontalCentered="1" verticalCentered="1"/>
  <pageMargins left="0" right="0" top="0" bottom="0" header="0.31496062992125984" footer="0.31496062992125984"/>
  <pageSetup paperSize="9" scale="80" orientation="landscape" r:id="rId1"/>
  <headerFooter>
    <oddHeader xml:space="preserve">&amp;C </oddHeader>
    <oddFooter>&amp;CObs: Contrato de Gestaão SPDM&amp;R2</oddFooter>
  </headerFooter>
  <ignoredErrors>
    <ignoredError sqref="C32:E32 F32:Y32 Z4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9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6">
    <tabColor rgb="FFFF0000"/>
    <pageSetUpPr fitToPage="1"/>
  </sheetPr>
  <dimension ref="A1:M105"/>
  <sheetViews>
    <sheetView showGridLines="0" view="pageBreakPreview" topLeftCell="A22" zoomScaleNormal="100" zoomScaleSheetLayoutView="100" workbookViewId="0">
      <selection activeCell="M59" sqref="M59"/>
    </sheetView>
  </sheetViews>
  <sheetFormatPr defaultRowHeight="11.25"/>
  <cols>
    <col min="1" max="1" width="34.140625" style="14" bestFit="1" customWidth="1"/>
    <col min="2" max="2" width="9.42578125" style="9" bestFit="1" customWidth="1"/>
    <col min="3" max="7" width="10.140625" style="9" customWidth="1"/>
    <col min="8" max="8" width="9.140625" style="9"/>
    <col min="9" max="9" width="7.28515625" style="9" customWidth="1"/>
    <col min="10" max="10" width="13.42578125" style="9" customWidth="1"/>
    <col min="11" max="12" width="10.140625" style="9" customWidth="1"/>
    <col min="13" max="16384" width="9.140625" style="9"/>
  </cols>
  <sheetData>
    <row r="1" spans="1:13" s="1" customFormat="1" ht="15">
      <c r="A1" s="191" t="s">
        <v>166</v>
      </c>
      <c r="B1" s="191"/>
      <c r="C1" s="191"/>
      <c r="D1" s="191"/>
      <c r="E1" s="191"/>
      <c r="F1" s="191"/>
      <c r="G1" s="191"/>
      <c r="H1" s="191"/>
      <c r="I1" s="191"/>
      <c r="M1" s="49"/>
    </row>
    <row r="2" spans="1:13" s="1" customFormat="1" ht="15.75" thickBot="1">
      <c r="A2" s="191" t="s">
        <v>141</v>
      </c>
      <c r="B2" s="191"/>
      <c r="C2" s="191"/>
      <c r="D2" s="191"/>
      <c r="E2" s="191"/>
      <c r="F2" s="191"/>
      <c r="G2" s="191"/>
      <c r="H2" s="191"/>
      <c r="I2" s="191"/>
      <c r="M2" s="49"/>
    </row>
    <row r="3" spans="1:13" ht="15.75" customHeight="1" thickBot="1">
      <c r="A3" s="189" t="e">
        <f>CONCATENATE("INTERNAÇÕES DE TABOÃO DA SERRA  -  BAIRRO"," - ","",#REF!," "," - ",#REF!)</f>
        <v>#REF!</v>
      </c>
      <c r="B3" s="190"/>
      <c r="C3" s="190"/>
      <c r="D3" s="190"/>
      <c r="E3" s="190"/>
      <c r="F3" s="190"/>
      <c r="G3" s="190"/>
      <c r="H3" s="190"/>
      <c r="I3" s="190"/>
    </row>
    <row r="4" spans="1:13">
      <c r="A4" s="52"/>
      <c r="B4" s="22"/>
      <c r="C4" s="22"/>
      <c r="D4" s="22"/>
      <c r="E4" s="22"/>
      <c r="F4" s="22"/>
      <c r="G4" s="22"/>
      <c r="H4" s="22"/>
      <c r="I4" s="22"/>
    </row>
    <row r="5" spans="1:13">
      <c r="A5" s="52"/>
      <c r="B5" s="22"/>
      <c r="C5" s="22"/>
      <c r="D5" s="22"/>
      <c r="E5" s="22"/>
      <c r="F5" s="22"/>
    </row>
    <row r="6" spans="1:13" ht="15">
      <c r="A6"/>
      <c r="B6"/>
      <c r="C6" s="86"/>
      <c r="D6" s="86"/>
      <c r="E6" s="86"/>
      <c r="F6" s="86"/>
      <c r="G6" s="87"/>
      <c r="H6" s="87"/>
      <c r="I6" s="87"/>
      <c r="J6" s="87"/>
      <c r="K6" s="87"/>
      <c r="L6" s="87"/>
      <c r="M6" s="87"/>
    </row>
    <row r="7" spans="1:13" ht="15">
      <c r="A7"/>
      <c r="B7"/>
    </row>
    <row r="8" spans="1:13" ht="15">
      <c r="A8"/>
      <c r="B8"/>
    </row>
    <row r="9" spans="1:13" ht="15">
      <c r="A9"/>
      <c r="B9"/>
    </row>
    <row r="10" spans="1:13" ht="15">
      <c r="A10"/>
      <c r="B10"/>
    </row>
    <row r="11" spans="1:13" ht="15">
      <c r="A11"/>
      <c r="B11"/>
    </row>
    <row r="12" spans="1:13" ht="15">
      <c r="A12"/>
      <c r="B12"/>
    </row>
    <row r="13" spans="1:13" ht="15">
      <c r="A13"/>
      <c r="B13"/>
    </row>
    <row r="14" spans="1:13" ht="15">
      <c r="A14"/>
      <c r="B14"/>
    </row>
    <row r="15" spans="1:13" ht="15">
      <c r="A15"/>
      <c r="B15"/>
    </row>
    <row r="16" spans="1:13" ht="15">
      <c r="A16"/>
      <c r="B16"/>
    </row>
    <row r="17" spans="1:2" ht="15">
      <c r="A17"/>
      <c r="B17"/>
    </row>
    <row r="18" spans="1:2" ht="15">
      <c r="A18"/>
      <c r="B18"/>
    </row>
    <row r="19" spans="1:2" ht="15">
      <c r="A19"/>
      <c r="B19"/>
    </row>
    <row r="20" spans="1:2" ht="15">
      <c r="A20"/>
      <c r="B20"/>
    </row>
    <row r="21" spans="1:2" ht="15">
      <c r="A21"/>
      <c r="B21"/>
    </row>
    <row r="22" spans="1:2" ht="15">
      <c r="A22"/>
      <c r="B22"/>
    </row>
    <row r="23" spans="1:2" ht="15">
      <c r="A23"/>
      <c r="B23"/>
    </row>
    <row r="24" spans="1:2" ht="15">
      <c r="A24"/>
      <c r="B24"/>
    </row>
    <row r="25" spans="1:2" ht="15">
      <c r="A25"/>
      <c r="B25"/>
    </row>
    <row r="26" spans="1:2" ht="15">
      <c r="A26"/>
      <c r="B26"/>
    </row>
    <row r="27" spans="1:2" ht="15">
      <c r="A27"/>
      <c r="B27"/>
    </row>
    <row r="28" spans="1:2" ht="15">
      <c r="A28"/>
      <c r="B28"/>
    </row>
    <row r="29" spans="1:2" ht="15">
      <c r="A29"/>
      <c r="B29"/>
    </row>
    <row r="30" spans="1:2" ht="15">
      <c r="A30"/>
      <c r="B30"/>
    </row>
    <row r="31" spans="1:2" ht="15">
      <c r="A31"/>
      <c r="B31"/>
    </row>
    <row r="32" spans="1:2" ht="15">
      <c r="A32"/>
      <c r="B32"/>
    </row>
    <row r="33" spans="1:2" ht="15">
      <c r="A33"/>
      <c r="B33"/>
    </row>
    <row r="34" spans="1:2" ht="15">
      <c r="A34"/>
      <c r="B34"/>
    </row>
    <row r="35" spans="1:2" ht="15">
      <c r="A35"/>
      <c r="B35"/>
    </row>
    <row r="36" spans="1:2" ht="15">
      <c r="A36"/>
      <c r="B36"/>
    </row>
    <row r="37" spans="1:2" ht="15">
      <c r="A37"/>
      <c r="B37"/>
    </row>
    <row r="38" spans="1:2" ht="15">
      <c r="A38"/>
      <c r="B38"/>
    </row>
    <row r="39" spans="1:2" ht="15">
      <c r="A39"/>
      <c r="B39"/>
    </row>
    <row r="40" spans="1:2" ht="15">
      <c r="A40"/>
      <c r="B40"/>
    </row>
    <row r="41" spans="1:2" ht="15">
      <c r="A41"/>
      <c r="B41"/>
    </row>
    <row r="42" spans="1:2" ht="15">
      <c r="A42"/>
      <c r="B42"/>
    </row>
    <row r="43" spans="1:2" ht="15">
      <c r="A43"/>
      <c r="B43"/>
    </row>
    <row r="44" spans="1:2" ht="15">
      <c r="A44"/>
      <c r="B44"/>
    </row>
    <row r="45" spans="1:2" ht="15">
      <c r="A45"/>
      <c r="B45"/>
    </row>
    <row r="46" spans="1:2" ht="15">
      <c r="A46"/>
      <c r="B46"/>
    </row>
    <row r="47" spans="1:2" ht="15">
      <c r="A47"/>
      <c r="B47"/>
    </row>
    <row r="48" spans="1:2" ht="15">
      <c r="A48"/>
      <c r="B48"/>
    </row>
    <row r="49" spans="1:2" ht="15">
      <c r="A49"/>
      <c r="B49"/>
    </row>
    <row r="50" spans="1:2" ht="15">
      <c r="A50"/>
      <c r="B50"/>
    </row>
    <row r="51" spans="1:2" ht="15">
      <c r="A51"/>
      <c r="B51"/>
    </row>
    <row r="52" spans="1:2" ht="15">
      <c r="A52"/>
      <c r="B52"/>
    </row>
    <row r="53" spans="1:2" ht="15">
      <c r="A53"/>
      <c r="B53"/>
    </row>
    <row r="54" spans="1:2" ht="15">
      <c r="A54"/>
      <c r="B54"/>
    </row>
    <row r="55" spans="1:2" ht="15">
      <c r="A55"/>
      <c r="B55"/>
    </row>
    <row r="56" spans="1:2" ht="15">
      <c r="A56"/>
      <c r="B56"/>
    </row>
    <row r="57" spans="1:2" ht="15">
      <c r="A57"/>
      <c r="B57"/>
    </row>
    <row r="58" spans="1:2" ht="15">
      <c r="A58"/>
      <c r="B58"/>
    </row>
    <row r="59" spans="1:2" ht="15">
      <c r="A59"/>
      <c r="B59"/>
    </row>
    <row r="60" spans="1:2" ht="15">
      <c r="A60"/>
      <c r="B60"/>
    </row>
    <row r="61" spans="1:2" ht="15">
      <c r="A61"/>
      <c r="B61"/>
    </row>
    <row r="62" spans="1:2" ht="15">
      <c r="A62"/>
      <c r="B62"/>
    </row>
    <row r="63" spans="1:2" ht="15">
      <c r="A63"/>
      <c r="B63"/>
    </row>
    <row r="64" spans="1:2" ht="15">
      <c r="A64"/>
      <c r="B64"/>
    </row>
    <row r="65" spans="1:2" ht="15">
      <c r="A65"/>
      <c r="B65"/>
    </row>
    <row r="66" spans="1:2" ht="15">
      <c r="A66"/>
      <c r="B66"/>
    </row>
    <row r="67" spans="1:2" ht="15">
      <c r="A67"/>
      <c r="B67"/>
    </row>
    <row r="68" spans="1:2" ht="15">
      <c r="A68"/>
      <c r="B68"/>
    </row>
    <row r="69" spans="1:2" ht="15">
      <c r="A69"/>
      <c r="B69"/>
    </row>
    <row r="70" spans="1:2" ht="15">
      <c r="A70"/>
      <c r="B70"/>
    </row>
    <row r="71" spans="1:2" ht="15">
      <c r="A71"/>
      <c r="B71"/>
    </row>
    <row r="72" spans="1:2" ht="15">
      <c r="A72"/>
      <c r="B72"/>
    </row>
    <row r="73" spans="1:2" ht="15">
      <c r="A73"/>
      <c r="B73"/>
    </row>
    <row r="74" spans="1:2" ht="15">
      <c r="A74"/>
      <c r="B74"/>
    </row>
    <row r="75" spans="1:2" ht="15">
      <c r="A75"/>
      <c r="B75"/>
    </row>
    <row r="76" spans="1:2" ht="15">
      <c r="A76"/>
      <c r="B76"/>
    </row>
    <row r="77" spans="1:2" ht="15">
      <c r="A77"/>
      <c r="B77"/>
    </row>
    <row r="78" spans="1:2" ht="15">
      <c r="A78"/>
      <c r="B78"/>
    </row>
    <row r="79" spans="1:2" ht="15">
      <c r="A79"/>
      <c r="B79"/>
    </row>
    <row r="80" spans="1:2" ht="15">
      <c r="A80"/>
      <c r="B80"/>
    </row>
    <row r="81" spans="1:2" ht="15">
      <c r="A81"/>
      <c r="B81"/>
    </row>
    <row r="82" spans="1:2" ht="15">
      <c r="A82"/>
      <c r="B82"/>
    </row>
    <row r="83" spans="1:2" ht="15">
      <c r="A83"/>
      <c r="B83"/>
    </row>
    <row r="84" spans="1:2" ht="15">
      <c r="A84"/>
      <c r="B84"/>
    </row>
    <row r="85" spans="1:2" ht="15">
      <c r="A85"/>
      <c r="B85"/>
    </row>
    <row r="86" spans="1:2" ht="15">
      <c r="A86"/>
      <c r="B86"/>
    </row>
    <row r="87" spans="1:2" ht="15">
      <c r="A87"/>
      <c r="B87"/>
    </row>
    <row r="88" spans="1:2" ht="15">
      <c r="A88"/>
      <c r="B88"/>
    </row>
    <row r="89" spans="1:2" ht="15">
      <c r="A89"/>
      <c r="B89"/>
    </row>
    <row r="90" spans="1:2" ht="15">
      <c r="A90"/>
      <c r="B90"/>
    </row>
    <row r="91" spans="1:2" ht="15">
      <c r="A91"/>
      <c r="B91"/>
    </row>
    <row r="92" spans="1:2" ht="15">
      <c r="A92"/>
      <c r="B92"/>
    </row>
    <row r="93" spans="1:2" ht="15">
      <c r="A93"/>
      <c r="B93"/>
    </row>
    <row r="94" spans="1:2" ht="15">
      <c r="A94"/>
      <c r="B94"/>
    </row>
    <row r="95" spans="1:2" ht="15">
      <c r="A95"/>
      <c r="B95"/>
    </row>
    <row r="96" spans="1:2" ht="15">
      <c r="A96"/>
      <c r="B96"/>
    </row>
    <row r="97" spans="1:2" ht="15">
      <c r="A97"/>
      <c r="B97"/>
    </row>
    <row r="98" spans="1:2" ht="15">
      <c r="A98"/>
      <c r="B98"/>
    </row>
    <row r="99" spans="1:2" ht="15">
      <c r="A99"/>
      <c r="B99"/>
    </row>
    <row r="100" spans="1:2" ht="15">
      <c r="A100"/>
      <c r="B100"/>
    </row>
    <row r="101" spans="1:2" ht="15">
      <c r="A101"/>
      <c r="B101"/>
    </row>
    <row r="102" spans="1:2" ht="15">
      <c r="A102"/>
      <c r="B102"/>
    </row>
    <row r="103" spans="1:2" ht="15">
      <c r="A103"/>
      <c r="B103"/>
    </row>
    <row r="104" spans="1:2" ht="15">
      <c r="A104"/>
      <c r="B104"/>
    </row>
    <row r="105" spans="1:2" ht="15">
      <c r="A105"/>
      <c r="B105"/>
    </row>
  </sheetData>
  <mergeCells count="3">
    <mergeCell ref="A3:I3"/>
    <mergeCell ref="A2:I2"/>
    <mergeCell ref="A1:I1"/>
  </mergeCells>
  <printOptions horizontalCentered="1"/>
  <pageMargins left="0" right="0" top="0.19685039370078741" bottom="0" header="0.19685039370078741" footer="0"/>
  <pageSetup scale="64" orientation="portrait" r:id="rId1"/>
  <headerFooter>
    <oddFooter>&amp;R7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10">
    <tabColor theme="9" tint="-0.249977111117893"/>
    <pageSetUpPr fitToPage="1"/>
  </sheetPr>
  <dimension ref="A1:K65"/>
  <sheetViews>
    <sheetView showGridLines="0" view="pageBreakPreview" zoomScaleNormal="100" zoomScaleSheetLayoutView="100" workbookViewId="0">
      <selection activeCell="AA25" sqref="AA25"/>
    </sheetView>
  </sheetViews>
  <sheetFormatPr defaultColWidth="22.85546875" defaultRowHeight="15"/>
  <cols>
    <col min="1" max="1" width="7.5703125" style="4" customWidth="1"/>
    <col min="2" max="2" width="7.7109375" style="4" customWidth="1"/>
    <col min="3" max="3" width="8" style="23" customWidth="1"/>
    <col min="4" max="4" width="3.85546875" style="4" hidden="1" customWidth="1"/>
    <col min="5" max="5" width="49.7109375" style="4" customWidth="1"/>
    <col min="6" max="6" width="2.28515625" style="4" hidden="1" customWidth="1"/>
    <col min="7" max="7" width="3.5703125" style="4" hidden="1" customWidth="1"/>
    <col min="8" max="8" width="6" style="4" hidden="1" customWidth="1"/>
    <col min="9" max="9" width="10.85546875" style="4" hidden="1" customWidth="1"/>
    <col min="10" max="10" width="16.42578125" style="23" customWidth="1"/>
    <col min="11" max="11" width="66.5703125" hidden="1" customWidth="1"/>
    <col min="12" max="18" width="7.140625" customWidth="1"/>
    <col min="19" max="25" width="5.85546875" customWidth="1"/>
    <col min="26" max="30" width="5.42578125" customWidth="1"/>
  </cols>
  <sheetData>
    <row r="1" spans="1:10">
      <c r="A1" s="23" t="s">
        <v>36</v>
      </c>
      <c r="B1" s="23" t="s">
        <v>37</v>
      </c>
      <c r="C1" s="24" t="s">
        <v>38</v>
      </c>
      <c r="D1" s="24" t="s">
        <v>39</v>
      </c>
      <c r="E1" s="24" t="s">
        <v>40</v>
      </c>
      <c r="F1" s="24" t="s">
        <v>41</v>
      </c>
      <c r="G1" s="24" t="s">
        <v>42</v>
      </c>
      <c r="H1" s="24" t="s">
        <v>43</v>
      </c>
      <c r="I1" s="24" t="s">
        <v>44</v>
      </c>
      <c r="J1" s="24" t="s">
        <v>113</v>
      </c>
    </row>
    <row r="2" spans="1:10" ht="15" customHeight="1">
      <c r="A2" s="25">
        <v>1</v>
      </c>
      <c r="B2" s="25">
        <v>1</v>
      </c>
      <c r="C2" s="192" t="s">
        <v>45</v>
      </c>
      <c r="D2" s="25">
        <v>614</v>
      </c>
      <c r="E2" s="26" t="s">
        <v>114</v>
      </c>
      <c r="F2" s="27" t="s">
        <v>38</v>
      </c>
      <c r="G2" s="28"/>
      <c r="H2" s="27" t="s">
        <v>46</v>
      </c>
      <c r="I2" s="28"/>
      <c r="J2" s="29" t="e">
        <f>#REF!</f>
        <v>#REF!</v>
      </c>
    </row>
    <row r="3" spans="1:10">
      <c r="A3" s="25">
        <v>1</v>
      </c>
      <c r="B3" s="25">
        <v>2</v>
      </c>
      <c r="C3" s="193"/>
      <c r="D3" s="25">
        <v>267</v>
      </c>
      <c r="E3" s="26" t="s">
        <v>115</v>
      </c>
      <c r="F3" s="27" t="s">
        <v>38</v>
      </c>
      <c r="G3" s="28"/>
      <c r="H3" s="27" t="s">
        <v>46</v>
      </c>
      <c r="I3" s="28"/>
      <c r="J3" s="29" t="e">
        <f>#REF!</f>
        <v>#REF!</v>
      </c>
    </row>
    <row r="4" spans="1:10">
      <c r="A4" s="25">
        <v>1</v>
      </c>
      <c r="B4" s="25">
        <v>3</v>
      </c>
      <c r="C4" s="193"/>
      <c r="D4" s="25">
        <v>640</v>
      </c>
      <c r="E4" s="26" t="s">
        <v>116</v>
      </c>
      <c r="F4" s="27" t="s">
        <v>38</v>
      </c>
      <c r="G4" s="28"/>
      <c r="H4" s="27" t="s">
        <v>46</v>
      </c>
      <c r="I4" s="28"/>
      <c r="J4" s="29" t="e">
        <f>#REF!</f>
        <v>#REF!</v>
      </c>
    </row>
    <row r="5" spans="1:10">
      <c r="A5" s="25">
        <v>1</v>
      </c>
      <c r="B5" s="25">
        <v>4</v>
      </c>
      <c r="C5" s="193"/>
      <c r="D5" s="25">
        <v>641</v>
      </c>
      <c r="E5" s="26" t="s">
        <v>47</v>
      </c>
      <c r="F5" s="27" t="s">
        <v>38</v>
      </c>
      <c r="G5" s="28"/>
      <c r="H5" s="27" t="s">
        <v>46</v>
      </c>
      <c r="I5" s="28"/>
      <c r="J5" s="29" t="e">
        <f>#REF!</f>
        <v>#REF!</v>
      </c>
    </row>
    <row r="6" spans="1:10">
      <c r="A6" s="25"/>
      <c r="B6" s="25"/>
      <c r="C6" s="193"/>
      <c r="D6" s="25"/>
      <c r="E6" s="26" t="s">
        <v>48</v>
      </c>
      <c r="F6" s="27"/>
      <c r="G6" s="28"/>
      <c r="H6" s="27"/>
      <c r="I6" s="28"/>
      <c r="J6" s="29" t="e">
        <f>#REF!</f>
        <v>#REF!</v>
      </c>
    </row>
    <row r="7" spans="1:10">
      <c r="A7" s="25">
        <v>1</v>
      </c>
      <c r="B7" s="25">
        <v>5</v>
      </c>
      <c r="C7" s="193"/>
      <c r="D7" s="25">
        <v>615</v>
      </c>
      <c r="E7" s="26" t="s">
        <v>49</v>
      </c>
      <c r="F7" s="27" t="s">
        <v>38</v>
      </c>
      <c r="G7" s="28" t="s">
        <v>50</v>
      </c>
      <c r="H7" s="27" t="s">
        <v>46</v>
      </c>
      <c r="I7" s="28"/>
      <c r="J7" s="29">
        <v>2</v>
      </c>
    </row>
    <row r="8" spans="1:10">
      <c r="A8" s="25">
        <v>1</v>
      </c>
      <c r="B8" s="25">
        <v>6</v>
      </c>
      <c r="C8" s="193"/>
      <c r="D8" s="25"/>
      <c r="E8" s="26" t="s">
        <v>51</v>
      </c>
      <c r="F8" s="27" t="s">
        <v>38</v>
      </c>
      <c r="G8" s="28" t="s">
        <v>52</v>
      </c>
      <c r="H8" s="27"/>
      <c r="I8" s="28"/>
      <c r="J8" s="29" t="s">
        <v>53</v>
      </c>
    </row>
    <row r="9" spans="1:10">
      <c r="A9" s="25">
        <v>1</v>
      </c>
      <c r="B9" s="25">
        <v>7</v>
      </c>
      <c r="C9" s="193"/>
      <c r="D9" s="25"/>
      <c r="E9" s="26" t="s">
        <v>54</v>
      </c>
      <c r="F9" s="27" t="s">
        <v>38</v>
      </c>
      <c r="G9" s="28" t="s">
        <v>52</v>
      </c>
      <c r="H9" s="27"/>
      <c r="I9" s="28"/>
      <c r="J9" s="29" t="s">
        <v>53</v>
      </c>
    </row>
    <row r="10" spans="1:10">
      <c r="A10" s="25">
        <v>1</v>
      </c>
      <c r="B10" s="25">
        <v>8</v>
      </c>
      <c r="C10" s="194"/>
      <c r="D10" s="25"/>
      <c r="E10" s="26" t="s">
        <v>55</v>
      </c>
      <c r="F10" s="27" t="s">
        <v>38</v>
      </c>
      <c r="G10" s="28" t="s">
        <v>52</v>
      </c>
      <c r="H10" s="27"/>
      <c r="I10" s="28"/>
      <c r="J10" s="29">
        <v>2</v>
      </c>
    </row>
    <row r="11" spans="1:10">
      <c r="A11" s="25"/>
      <c r="B11" s="25"/>
      <c r="C11" s="30"/>
      <c r="G11" s="31"/>
    </row>
    <row r="12" spans="1:10" ht="15" customHeight="1">
      <c r="A12" s="25">
        <v>7</v>
      </c>
      <c r="B12" s="25">
        <v>1</v>
      </c>
      <c r="C12" s="192" t="s">
        <v>56</v>
      </c>
      <c r="D12" s="25">
        <v>634</v>
      </c>
      <c r="E12" s="26" t="s">
        <v>57</v>
      </c>
      <c r="F12" s="27" t="s">
        <v>38</v>
      </c>
      <c r="G12" s="28"/>
      <c r="H12" s="27" t="s">
        <v>46</v>
      </c>
      <c r="I12" s="28"/>
      <c r="J12" s="29" t="s">
        <v>58</v>
      </c>
    </row>
    <row r="13" spans="1:10">
      <c r="A13" s="25">
        <v>7</v>
      </c>
      <c r="B13" s="25">
        <v>2</v>
      </c>
      <c r="C13" s="193"/>
      <c r="D13" s="25">
        <v>635</v>
      </c>
      <c r="E13" s="26" t="s">
        <v>59</v>
      </c>
      <c r="F13" s="27" t="s">
        <v>38</v>
      </c>
      <c r="G13" s="28"/>
      <c r="H13" s="27" t="s">
        <v>46</v>
      </c>
      <c r="I13" s="28"/>
      <c r="J13" s="29" t="s">
        <v>58</v>
      </c>
    </row>
    <row r="14" spans="1:10">
      <c r="A14" s="25">
        <v>7</v>
      </c>
      <c r="B14" s="25">
        <v>3</v>
      </c>
      <c r="C14" s="193"/>
      <c r="D14" s="25">
        <v>631</v>
      </c>
      <c r="E14" s="26" t="s">
        <v>60</v>
      </c>
      <c r="F14" s="27" t="s">
        <v>38</v>
      </c>
      <c r="G14" s="28"/>
      <c r="H14" s="27" t="s">
        <v>46</v>
      </c>
      <c r="I14" s="28"/>
      <c r="J14" s="29" t="s">
        <v>58</v>
      </c>
    </row>
    <row r="15" spans="1:10">
      <c r="A15" s="25">
        <v>7</v>
      </c>
      <c r="B15" s="25">
        <v>4</v>
      </c>
      <c r="C15" s="193"/>
      <c r="D15" s="25">
        <v>632</v>
      </c>
      <c r="E15" s="26" t="s">
        <v>61</v>
      </c>
      <c r="F15" s="27" t="s">
        <v>38</v>
      </c>
      <c r="G15" s="28"/>
      <c r="H15" s="27" t="s">
        <v>46</v>
      </c>
      <c r="I15" s="28"/>
      <c r="J15" s="29" t="s">
        <v>58</v>
      </c>
    </row>
    <row r="16" spans="1:10">
      <c r="A16" s="25">
        <v>7</v>
      </c>
      <c r="B16" s="25">
        <v>5</v>
      </c>
      <c r="C16" s="194"/>
      <c r="D16" s="25">
        <v>633</v>
      </c>
      <c r="E16" s="26" t="s">
        <v>62</v>
      </c>
      <c r="F16" s="27" t="s">
        <v>38</v>
      </c>
      <c r="G16" s="28"/>
      <c r="H16" s="27" t="s">
        <v>46</v>
      </c>
      <c r="I16" s="28"/>
      <c r="J16" s="29" t="s">
        <v>58</v>
      </c>
    </row>
    <row r="17" spans="1:11">
      <c r="A17" s="25"/>
      <c r="B17" s="25"/>
      <c r="C17" s="32"/>
      <c r="E17" s="33"/>
      <c r="G17" s="31"/>
    </row>
    <row r="18" spans="1:11" ht="15" customHeight="1">
      <c r="A18" s="34">
        <v>8</v>
      </c>
      <c r="B18" s="34">
        <v>1</v>
      </c>
      <c r="C18" s="192" t="s">
        <v>63</v>
      </c>
      <c r="D18" s="34">
        <v>146</v>
      </c>
      <c r="E18" s="26" t="s">
        <v>64</v>
      </c>
      <c r="F18" s="27" t="s">
        <v>38</v>
      </c>
      <c r="G18" s="28" t="s">
        <v>65</v>
      </c>
      <c r="H18" s="27" t="s">
        <v>46</v>
      </c>
      <c r="I18" s="28"/>
      <c r="J18" s="29" t="s">
        <v>53</v>
      </c>
    </row>
    <row r="19" spans="1:11" ht="17.25" customHeight="1">
      <c r="A19" s="34">
        <v>8</v>
      </c>
      <c r="B19" s="34">
        <v>2</v>
      </c>
      <c r="C19" s="194"/>
      <c r="D19" s="34">
        <v>147</v>
      </c>
      <c r="E19" s="26" t="s">
        <v>66</v>
      </c>
      <c r="F19" s="27" t="s">
        <v>38</v>
      </c>
      <c r="G19" s="28" t="s">
        <v>67</v>
      </c>
      <c r="H19" s="27" t="s">
        <v>46</v>
      </c>
      <c r="I19" s="28"/>
      <c r="J19" s="35">
        <v>0</v>
      </c>
    </row>
    <row r="20" spans="1:11" ht="8.25" customHeight="1">
      <c r="A20" s="34"/>
      <c r="B20" s="34"/>
      <c r="C20" s="36"/>
      <c r="E20" s="33"/>
      <c r="F20" s="37"/>
      <c r="G20" s="31"/>
    </row>
    <row r="21" spans="1:11" ht="15" customHeight="1">
      <c r="A21" s="25">
        <v>9</v>
      </c>
      <c r="B21" s="25">
        <v>1</v>
      </c>
      <c r="C21" s="192" t="s">
        <v>68</v>
      </c>
      <c r="D21" s="25">
        <v>96</v>
      </c>
      <c r="E21" s="26" t="s">
        <v>154</v>
      </c>
      <c r="F21" s="27" t="s">
        <v>38</v>
      </c>
      <c r="G21" s="28" t="s">
        <v>69</v>
      </c>
      <c r="H21" s="27" t="s">
        <v>46</v>
      </c>
      <c r="I21" s="28"/>
      <c r="J21" s="35" t="e">
        <f>#REF!</f>
        <v>#REF!</v>
      </c>
    </row>
    <row r="22" spans="1:11" ht="17.25" customHeight="1">
      <c r="A22" s="25">
        <v>9</v>
      </c>
      <c r="B22" s="25">
        <v>2</v>
      </c>
      <c r="C22" s="193"/>
      <c r="D22" s="25">
        <v>404</v>
      </c>
      <c r="E22" s="26" t="s">
        <v>155</v>
      </c>
      <c r="F22" s="27" t="s">
        <v>38</v>
      </c>
      <c r="G22" s="28"/>
      <c r="H22" s="27" t="s">
        <v>46</v>
      </c>
      <c r="I22" s="28"/>
      <c r="J22" s="29" t="e">
        <f>#REF!</f>
        <v>#REF!</v>
      </c>
      <c r="K22" s="2"/>
    </row>
    <row r="23" spans="1:11" s="1" customFormat="1">
      <c r="A23" s="38">
        <v>9</v>
      </c>
      <c r="B23" s="38">
        <v>3</v>
      </c>
      <c r="C23" s="193"/>
      <c r="D23" s="38">
        <v>208</v>
      </c>
      <c r="E23" s="26" t="s">
        <v>118</v>
      </c>
      <c r="F23" s="27" t="s">
        <v>38</v>
      </c>
      <c r="G23" s="28"/>
      <c r="H23" s="27" t="s">
        <v>46</v>
      </c>
      <c r="I23" s="28"/>
      <c r="J23" s="35">
        <f>'2 Maternidade'!X22</f>
        <v>0</v>
      </c>
      <c r="K23" s="2"/>
    </row>
    <row r="24" spans="1:11" s="1" customFormat="1">
      <c r="A24" s="38"/>
      <c r="B24" s="38"/>
      <c r="C24" s="193"/>
      <c r="D24" s="38"/>
      <c r="E24" s="26" t="s">
        <v>112</v>
      </c>
      <c r="F24" s="27"/>
      <c r="G24" s="28"/>
      <c r="H24" s="27"/>
      <c r="I24" s="28"/>
      <c r="J24" s="35">
        <f>'2 Maternidade'!X20</f>
        <v>0</v>
      </c>
      <c r="K24" s="2"/>
    </row>
    <row r="25" spans="1:11" s="1" customFormat="1" ht="20.25" customHeight="1">
      <c r="A25" s="38"/>
      <c r="B25" s="38"/>
      <c r="C25" s="193"/>
      <c r="D25" s="38"/>
      <c r="E25" s="26" t="s">
        <v>70</v>
      </c>
      <c r="F25" s="27"/>
      <c r="G25" s="28"/>
      <c r="H25" s="27"/>
      <c r="I25" s="28"/>
      <c r="J25" s="29" t="s">
        <v>53</v>
      </c>
    </row>
    <row r="26" spans="1:11">
      <c r="A26" s="39">
        <v>9</v>
      </c>
      <c r="B26" s="39">
        <v>6</v>
      </c>
      <c r="C26" s="194"/>
      <c r="D26" s="39"/>
      <c r="E26" s="26" t="s">
        <v>71</v>
      </c>
      <c r="F26" s="27" t="s">
        <v>38</v>
      </c>
      <c r="G26" s="28"/>
      <c r="H26" s="27"/>
      <c r="I26" s="28"/>
      <c r="J26" s="29" t="s">
        <v>53</v>
      </c>
    </row>
    <row r="27" spans="1:11">
      <c r="A27" s="39"/>
      <c r="B27" s="39"/>
      <c r="C27" s="40"/>
      <c r="G27" s="31"/>
    </row>
    <row r="28" spans="1:11" ht="15" customHeight="1">
      <c r="A28" s="34">
        <v>12</v>
      </c>
      <c r="B28" s="41">
        <v>7</v>
      </c>
      <c r="C28" s="192" t="s">
        <v>72</v>
      </c>
      <c r="D28" s="41">
        <v>649</v>
      </c>
      <c r="E28" s="26" t="s">
        <v>73</v>
      </c>
      <c r="F28" s="27" t="s">
        <v>38</v>
      </c>
      <c r="G28" s="28"/>
      <c r="H28" s="27" t="s">
        <v>46</v>
      </c>
      <c r="I28" s="28"/>
      <c r="J28" s="72">
        <v>7510</v>
      </c>
    </row>
    <row r="29" spans="1:11">
      <c r="A29" s="34">
        <v>12</v>
      </c>
      <c r="B29" s="41">
        <v>7</v>
      </c>
      <c r="C29" s="193"/>
      <c r="D29" s="41">
        <v>75</v>
      </c>
      <c r="E29" s="26" t="s">
        <v>74</v>
      </c>
      <c r="F29" s="27" t="s">
        <v>38</v>
      </c>
      <c r="G29" s="28"/>
      <c r="H29" s="27" t="s">
        <v>46</v>
      </c>
      <c r="I29" s="28"/>
      <c r="J29" s="29" t="s">
        <v>58</v>
      </c>
    </row>
    <row r="30" spans="1:11" ht="20.25" customHeight="1">
      <c r="A30" s="34">
        <v>12</v>
      </c>
      <c r="B30" s="41">
        <v>7</v>
      </c>
      <c r="C30" s="194"/>
      <c r="D30" s="41">
        <v>652</v>
      </c>
      <c r="E30" s="26" t="s">
        <v>75</v>
      </c>
      <c r="F30" s="27" t="s">
        <v>38</v>
      </c>
      <c r="G30" s="28"/>
      <c r="H30" s="27" t="s">
        <v>46</v>
      </c>
      <c r="I30" s="28"/>
      <c r="J30" s="29" t="s">
        <v>58</v>
      </c>
    </row>
    <row r="31" spans="1:11">
      <c r="A31" s="39"/>
      <c r="B31" s="39"/>
      <c r="C31" s="40"/>
      <c r="G31" s="31"/>
    </row>
    <row r="32" spans="1:11">
      <c r="A32" s="39"/>
      <c r="B32" s="39"/>
      <c r="C32" s="24" t="s">
        <v>38</v>
      </c>
      <c r="D32" s="24" t="s">
        <v>39</v>
      </c>
      <c r="E32" s="24" t="s">
        <v>40</v>
      </c>
      <c r="F32" s="24" t="s">
        <v>41</v>
      </c>
      <c r="G32" s="24" t="s">
        <v>42</v>
      </c>
      <c r="H32" s="24" t="s">
        <v>43</v>
      </c>
      <c r="I32" s="24" t="s">
        <v>44</v>
      </c>
      <c r="J32" s="24" t="e">
        <f>#REF!</f>
        <v>#REF!</v>
      </c>
    </row>
    <row r="33" spans="1:10" ht="15" customHeight="1">
      <c r="A33" s="25">
        <v>11</v>
      </c>
      <c r="B33" s="25">
        <v>1</v>
      </c>
      <c r="C33" s="192" t="s">
        <v>76</v>
      </c>
      <c r="D33" s="25">
        <v>636</v>
      </c>
      <c r="E33" s="26" t="s">
        <v>77</v>
      </c>
      <c r="F33" s="27" t="s">
        <v>38</v>
      </c>
      <c r="G33" s="28" t="s">
        <v>78</v>
      </c>
      <c r="H33" s="27" t="s">
        <v>46</v>
      </c>
      <c r="I33" s="28"/>
      <c r="J33" s="29" t="s">
        <v>58</v>
      </c>
    </row>
    <row r="34" spans="1:10" ht="16.5" customHeight="1">
      <c r="A34" s="25">
        <v>11</v>
      </c>
      <c r="B34" s="25">
        <v>2</v>
      </c>
      <c r="C34" s="193"/>
      <c r="D34" s="25">
        <v>637</v>
      </c>
      <c r="E34" s="26" t="s">
        <v>79</v>
      </c>
      <c r="F34" s="27" t="s">
        <v>38</v>
      </c>
      <c r="G34" s="28" t="s">
        <v>80</v>
      </c>
      <c r="H34" s="27" t="s">
        <v>46</v>
      </c>
      <c r="I34" s="28"/>
      <c r="J34" s="29" t="s">
        <v>58</v>
      </c>
    </row>
    <row r="35" spans="1:10">
      <c r="A35" s="25">
        <v>11</v>
      </c>
      <c r="B35" s="25">
        <v>3</v>
      </c>
      <c r="C35" s="193"/>
      <c r="D35" s="25">
        <v>638</v>
      </c>
      <c r="E35" s="26" t="s">
        <v>81</v>
      </c>
      <c r="F35" s="27" t="s">
        <v>38</v>
      </c>
      <c r="G35" s="28"/>
      <c r="H35" s="27" t="s">
        <v>46</v>
      </c>
      <c r="I35" s="28"/>
      <c r="J35" s="29" t="s">
        <v>58</v>
      </c>
    </row>
    <row r="36" spans="1:10">
      <c r="A36" s="25">
        <v>11</v>
      </c>
      <c r="B36" s="25">
        <v>4</v>
      </c>
      <c r="C36" s="193"/>
      <c r="D36" s="25">
        <v>616</v>
      </c>
      <c r="E36" s="26" t="s">
        <v>82</v>
      </c>
      <c r="F36" s="27" t="s">
        <v>38</v>
      </c>
      <c r="G36" s="28"/>
      <c r="H36" s="27" t="s">
        <v>46</v>
      </c>
      <c r="I36" s="28"/>
      <c r="J36" s="29" t="s">
        <v>58</v>
      </c>
    </row>
    <row r="37" spans="1:10">
      <c r="A37" s="25">
        <v>11</v>
      </c>
      <c r="B37" s="25">
        <v>5</v>
      </c>
      <c r="C37" s="193"/>
      <c r="D37" s="25"/>
      <c r="E37" s="26" t="s">
        <v>83</v>
      </c>
      <c r="F37" s="27" t="s">
        <v>38</v>
      </c>
      <c r="G37" s="28" t="s">
        <v>84</v>
      </c>
      <c r="H37" s="27"/>
      <c r="I37" s="28"/>
      <c r="J37" s="29" t="s">
        <v>58</v>
      </c>
    </row>
    <row r="38" spans="1:10">
      <c r="A38" s="25">
        <v>11</v>
      </c>
      <c r="B38" s="25">
        <v>6</v>
      </c>
      <c r="C38" s="193"/>
      <c r="D38" s="25"/>
      <c r="E38" s="26" t="s">
        <v>85</v>
      </c>
      <c r="F38" s="27" t="s">
        <v>38</v>
      </c>
      <c r="G38" s="28" t="s">
        <v>84</v>
      </c>
      <c r="H38" s="27"/>
      <c r="I38" s="28"/>
      <c r="J38" s="29" t="s">
        <v>58</v>
      </c>
    </row>
    <row r="39" spans="1:10">
      <c r="A39" s="25"/>
      <c r="B39" s="25"/>
      <c r="C39" s="193"/>
      <c r="E39" s="26" t="s">
        <v>86</v>
      </c>
      <c r="F39" s="27"/>
      <c r="G39" s="28"/>
      <c r="H39" s="27"/>
      <c r="I39" s="28"/>
      <c r="J39" s="29" t="s">
        <v>58</v>
      </c>
    </row>
    <row r="40" spans="1:10">
      <c r="A40" s="25"/>
      <c r="B40" s="25"/>
      <c r="C40" s="194"/>
      <c r="E40" s="26" t="s">
        <v>87</v>
      </c>
      <c r="F40" s="27"/>
      <c r="G40" s="28"/>
      <c r="H40" s="27"/>
      <c r="I40" s="28"/>
      <c r="J40" s="29" t="s">
        <v>58</v>
      </c>
    </row>
    <row r="41" spans="1:10">
      <c r="A41" s="39"/>
      <c r="B41" s="39"/>
      <c r="C41" s="40"/>
      <c r="G41" s="31"/>
    </row>
    <row r="42" spans="1:10" ht="15" customHeight="1">
      <c r="A42" s="34">
        <v>10</v>
      </c>
      <c r="B42" s="34">
        <v>1</v>
      </c>
      <c r="C42" s="192" t="s">
        <v>88</v>
      </c>
      <c r="D42" s="34">
        <v>358</v>
      </c>
      <c r="E42" s="26" t="s">
        <v>89</v>
      </c>
      <c r="F42" s="27" t="s">
        <v>38</v>
      </c>
      <c r="G42" s="28"/>
      <c r="H42" s="27" t="s">
        <v>46</v>
      </c>
      <c r="I42" s="28"/>
      <c r="J42" s="42" t="e">
        <f>#REF!</f>
        <v>#REF!</v>
      </c>
    </row>
    <row r="43" spans="1:10">
      <c r="A43" s="34">
        <v>10</v>
      </c>
      <c r="B43" s="34">
        <v>2</v>
      </c>
      <c r="C43" s="193"/>
      <c r="D43" s="34">
        <v>464</v>
      </c>
      <c r="E43" s="26" t="s">
        <v>90</v>
      </c>
      <c r="F43" s="27" t="s">
        <v>38</v>
      </c>
      <c r="G43" s="28"/>
      <c r="H43" s="27" t="s">
        <v>46</v>
      </c>
      <c r="I43" s="28"/>
      <c r="J43" s="42" t="e">
        <f>#REF!</f>
        <v>#REF!</v>
      </c>
    </row>
    <row r="44" spans="1:10">
      <c r="A44" s="34">
        <v>10</v>
      </c>
      <c r="B44" s="34">
        <v>3</v>
      </c>
      <c r="C44" s="193"/>
      <c r="D44" s="34">
        <v>639</v>
      </c>
      <c r="E44" s="26" t="s">
        <v>91</v>
      </c>
      <c r="F44" s="27" t="s">
        <v>38</v>
      </c>
      <c r="G44" s="28"/>
      <c r="H44" s="27" t="s">
        <v>46</v>
      </c>
      <c r="I44" s="28"/>
      <c r="J44" s="43" t="e">
        <f>#REF!</f>
        <v>#REF!</v>
      </c>
    </row>
    <row r="45" spans="1:10">
      <c r="A45" s="34">
        <v>10</v>
      </c>
      <c r="B45" s="34">
        <v>4</v>
      </c>
      <c r="C45" s="193"/>
      <c r="D45" s="34">
        <v>361</v>
      </c>
      <c r="E45" s="26" t="s">
        <v>92</v>
      </c>
      <c r="F45" s="27" t="s">
        <v>38</v>
      </c>
      <c r="G45" s="28"/>
      <c r="H45" s="27" t="s">
        <v>46</v>
      </c>
      <c r="I45" s="28"/>
      <c r="J45" s="48" t="e">
        <f>#REF!</f>
        <v>#REF!</v>
      </c>
    </row>
    <row r="46" spans="1:10">
      <c r="A46" s="34">
        <v>10</v>
      </c>
      <c r="B46" s="34">
        <v>5</v>
      </c>
      <c r="C46" s="193"/>
      <c r="D46" s="34">
        <v>360</v>
      </c>
      <c r="E46" s="26" t="s">
        <v>23</v>
      </c>
      <c r="F46" s="27" t="s">
        <v>38</v>
      </c>
      <c r="G46" s="28"/>
      <c r="H46" s="27" t="s">
        <v>46</v>
      </c>
      <c r="I46" s="28"/>
      <c r="J46" s="48" t="e">
        <f>#REF!</f>
        <v>#REF!</v>
      </c>
    </row>
    <row r="47" spans="1:10">
      <c r="A47" s="34">
        <v>10</v>
      </c>
      <c r="B47" s="34">
        <v>6</v>
      </c>
      <c r="C47" s="193"/>
      <c r="D47" s="34">
        <v>642</v>
      </c>
      <c r="E47" s="26" t="s">
        <v>93</v>
      </c>
      <c r="F47" s="27" t="s">
        <v>38</v>
      </c>
      <c r="G47" s="28"/>
      <c r="H47" s="27" t="s">
        <v>46</v>
      </c>
      <c r="I47" s="28"/>
      <c r="J47" s="42" t="e">
        <f>#REF!</f>
        <v>#REF!</v>
      </c>
    </row>
    <row r="48" spans="1:10">
      <c r="A48" s="34">
        <v>10</v>
      </c>
      <c r="B48" s="34">
        <v>7</v>
      </c>
      <c r="C48" s="193"/>
      <c r="D48" s="34">
        <v>643</v>
      </c>
      <c r="E48" s="26" t="s">
        <v>94</v>
      </c>
      <c r="F48" s="27" t="s">
        <v>38</v>
      </c>
      <c r="G48" s="28"/>
      <c r="H48" s="27" t="s">
        <v>46</v>
      </c>
      <c r="I48" s="28"/>
      <c r="J48" s="42" t="e">
        <f>#REF!</f>
        <v>#REF!</v>
      </c>
    </row>
    <row r="49" spans="1:11">
      <c r="A49" s="34">
        <v>10</v>
      </c>
      <c r="B49" s="34">
        <v>8</v>
      </c>
      <c r="C49" s="193"/>
      <c r="D49" s="34"/>
      <c r="E49" s="26" t="s">
        <v>95</v>
      </c>
      <c r="F49" s="27" t="s">
        <v>38</v>
      </c>
      <c r="G49" s="28"/>
      <c r="H49" s="27"/>
      <c r="I49" s="28"/>
      <c r="J49" s="29" t="s">
        <v>58</v>
      </c>
    </row>
    <row r="50" spans="1:11">
      <c r="A50" s="34">
        <v>10</v>
      </c>
      <c r="B50" s="34">
        <v>9</v>
      </c>
      <c r="C50" s="193"/>
      <c r="D50" s="34"/>
      <c r="E50" s="26" t="s">
        <v>96</v>
      </c>
      <c r="F50" s="27" t="s">
        <v>38</v>
      </c>
      <c r="G50" s="28"/>
      <c r="H50" s="27"/>
      <c r="I50" s="28"/>
      <c r="J50" s="29" t="s">
        <v>58</v>
      </c>
    </row>
    <row r="51" spans="1:11">
      <c r="A51" s="34">
        <v>10</v>
      </c>
      <c r="B51" s="34">
        <v>10</v>
      </c>
      <c r="C51" s="193"/>
      <c r="D51" s="34"/>
      <c r="E51" s="26" t="s">
        <v>97</v>
      </c>
      <c r="F51" s="27" t="s">
        <v>38</v>
      </c>
      <c r="G51" s="28"/>
      <c r="H51" s="27"/>
      <c r="I51" s="28"/>
      <c r="J51" s="29" t="s">
        <v>58</v>
      </c>
    </row>
    <row r="52" spans="1:11">
      <c r="A52" s="34">
        <v>10</v>
      </c>
      <c r="B52" s="34">
        <v>11</v>
      </c>
      <c r="C52" s="193"/>
      <c r="D52" s="34"/>
      <c r="E52" s="26" t="s">
        <v>98</v>
      </c>
      <c r="F52" s="27" t="s">
        <v>38</v>
      </c>
      <c r="G52" s="28"/>
      <c r="H52" s="27"/>
      <c r="I52" s="28"/>
      <c r="J52" s="29" t="s">
        <v>58</v>
      </c>
    </row>
    <row r="53" spans="1:11">
      <c r="A53" s="34">
        <v>10</v>
      </c>
      <c r="B53" s="34">
        <v>16</v>
      </c>
      <c r="C53" s="193"/>
      <c r="D53" s="34"/>
      <c r="E53" s="26" t="s">
        <v>99</v>
      </c>
      <c r="F53" s="27" t="s">
        <v>38</v>
      </c>
      <c r="G53" s="28"/>
      <c r="H53" s="27"/>
      <c r="I53" s="28"/>
      <c r="J53" s="29" t="s">
        <v>58</v>
      </c>
    </row>
    <row r="54" spans="1:11">
      <c r="A54" s="34">
        <v>10</v>
      </c>
      <c r="B54" s="34">
        <v>17</v>
      </c>
      <c r="C54" s="193"/>
      <c r="D54" s="34"/>
      <c r="E54" s="26" t="s">
        <v>100</v>
      </c>
      <c r="F54" s="27" t="s">
        <v>38</v>
      </c>
      <c r="G54" s="28"/>
      <c r="H54" s="27"/>
      <c r="I54" s="28"/>
      <c r="J54" s="29" t="s">
        <v>58</v>
      </c>
    </row>
    <row r="55" spans="1:11">
      <c r="A55" s="34">
        <v>10</v>
      </c>
      <c r="B55" s="34">
        <v>18</v>
      </c>
      <c r="C55" s="194"/>
      <c r="D55" s="34"/>
      <c r="E55" s="26" t="s">
        <v>101</v>
      </c>
      <c r="F55" s="27" t="s">
        <v>38</v>
      </c>
      <c r="G55" s="28"/>
      <c r="H55" s="27"/>
      <c r="I55" s="28"/>
      <c r="J55" s="29" t="s">
        <v>58</v>
      </c>
    </row>
    <row r="57" spans="1:11" ht="15" customHeight="1">
      <c r="A57" s="34">
        <v>10</v>
      </c>
      <c r="B57" s="34">
        <v>13</v>
      </c>
      <c r="C57" s="192" t="s">
        <v>102</v>
      </c>
      <c r="D57" s="34"/>
      <c r="E57" s="26" t="s">
        <v>103</v>
      </c>
      <c r="F57" s="27" t="s">
        <v>38</v>
      </c>
      <c r="G57" s="28"/>
      <c r="H57" s="27"/>
      <c r="I57" s="28"/>
      <c r="J57" s="84" t="str">
        <f>'2 Maternidade'!Y20</f>
        <v>-</v>
      </c>
      <c r="K57" s="2"/>
    </row>
    <row r="58" spans="1:11">
      <c r="A58" s="34">
        <v>10</v>
      </c>
      <c r="B58" s="34">
        <v>14</v>
      </c>
      <c r="C58" s="193"/>
      <c r="D58" s="34"/>
      <c r="E58" s="26" t="s">
        <v>104</v>
      </c>
      <c r="F58" s="27" t="s">
        <v>38</v>
      </c>
      <c r="G58" s="28"/>
      <c r="H58" s="27"/>
      <c r="I58" s="28"/>
      <c r="J58" s="84" t="str">
        <f>'2 Maternidade'!Y30</f>
        <v>-</v>
      </c>
    </row>
    <row r="59" spans="1:11">
      <c r="A59" s="34">
        <v>10</v>
      </c>
      <c r="B59" s="34">
        <v>15</v>
      </c>
      <c r="C59" s="193"/>
      <c r="D59" s="34"/>
      <c r="E59" s="26" t="s">
        <v>105</v>
      </c>
      <c r="F59" s="27" t="s">
        <v>38</v>
      </c>
      <c r="G59" s="28" t="s">
        <v>106</v>
      </c>
      <c r="H59" s="27"/>
      <c r="I59" s="28"/>
      <c r="J59" s="84"/>
    </row>
    <row r="60" spans="1:11">
      <c r="A60" s="34">
        <v>10</v>
      </c>
      <c r="B60" s="34">
        <v>19</v>
      </c>
      <c r="C60" s="193"/>
      <c r="D60" s="34">
        <v>266</v>
      </c>
      <c r="E60" s="26" t="s">
        <v>107</v>
      </c>
      <c r="F60" s="27" t="s">
        <v>38</v>
      </c>
      <c r="G60" s="28"/>
      <c r="H60" s="27" t="s">
        <v>46</v>
      </c>
      <c r="I60" s="28"/>
      <c r="J60" s="43">
        <v>0</v>
      </c>
    </row>
    <row r="61" spans="1:11">
      <c r="A61" s="34">
        <v>10</v>
      </c>
      <c r="B61" s="34">
        <v>12</v>
      </c>
      <c r="C61" s="193"/>
      <c r="D61" s="34"/>
      <c r="E61" s="26" t="s">
        <v>108</v>
      </c>
      <c r="F61" s="27" t="s">
        <v>38</v>
      </c>
      <c r="G61" s="28" t="s">
        <v>109</v>
      </c>
      <c r="H61" s="27"/>
      <c r="I61" s="28"/>
      <c r="J61" s="43">
        <v>0</v>
      </c>
    </row>
    <row r="62" spans="1:11">
      <c r="A62" s="34"/>
      <c r="B62" s="34"/>
      <c r="C62" s="193"/>
      <c r="E62" s="26" t="s">
        <v>110</v>
      </c>
      <c r="F62" s="27"/>
      <c r="G62" s="28"/>
      <c r="H62" s="27"/>
      <c r="I62" s="28"/>
      <c r="J62" s="43">
        <v>0</v>
      </c>
    </row>
    <row r="63" spans="1:11">
      <c r="A63" s="34"/>
      <c r="B63" s="34"/>
      <c r="C63" s="194"/>
      <c r="E63" s="26" t="s">
        <v>111</v>
      </c>
      <c r="F63" s="27"/>
      <c r="G63" s="28"/>
      <c r="H63" s="27"/>
      <c r="I63" s="28"/>
      <c r="J63" s="43">
        <v>0</v>
      </c>
    </row>
    <row r="64" spans="1:11">
      <c r="A64" s="34"/>
      <c r="B64" s="34"/>
      <c r="C64" s="30"/>
      <c r="G64" s="31"/>
    </row>
    <row r="65" spans="1:7">
      <c r="A65" s="34"/>
      <c r="B65" s="34"/>
      <c r="C65" s="44" t="s">
        <v>119</v>
      </c>
      <c r="G65" s="31"/>
    </row>
  </sheetData>
  <mergeCells count="8">
    <mergeCell ref="C42:C55"/>
    <mergeCell ref="C57:C63"/>
    <mergeCell ref="C2:C10"/>
    <mergeCell ref="C12:C16"/>
    <mergeCell ref="C18:C19"/>
    <mergeCell ref="C21:C26"/>
    <mergeCell ref="C28:C30"/>
    <mergeCell ref="C33:C40"/>
  </mergeCells>
  <printOptions horizontalCentered="1"/>
  <pageMargins left="0" right="0" top="0.78740157480314965" bottom="0.35433070866141736" header="0.31496062992125984" footer="0.31496062992125984"/>
  <pageSetup paperSize="9" scale="79" orientation="portrait" r:id="rId1"/>
  <headerFooter differentOddEven="1" differentFirst="1">
    <oddHeader>&amp;L&amp;G&amp;CUnidade Mista de Taboão da Serra
SPDM
Associação Paulista para o
Desenvolvimento da medicina&amp;R&amp;G</oddHeader>
    <oddFooter>&amp;CObs. Contrato Gestão SPDM&amp;R9</oddFooter>
    <evenFooter>&amp;R9</evenFooter>
    <firstHeader>&amp;L&amp;G&amp;CUnidade Mista de Taboão da Serra
SPDM
Associação Paulista para o
Desenvolvimento da medicina&amp;R&amp;G</firstHeader>
    <firstFooter>&amp;R9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SITE 2020</vt:lpstr>
      <vt:lpstr>Planilha1</vt:lpstr>
      <vt:lpstr>2 Maternidade</vt:lpstr>
      <vt:lpstr>Plan1</vt:lpstr>
      <vt:lpstr>6 Internações Bairros</vt:lpstr>
      <vt:lpstr>10 Indicadores NIC</vt:lpstr>
      <vt:lpstr>'10 Indicadores NIC'!Area_de_impressao</vt:lpstr>
      <vt:lpstr>'2 Maternidade'!Area_de_impressao</vt:lpstr>
      <vt:lpstr>'6 Internações Bairros'!Area_de_impressao</vt:lpstr>
      <vt:lpstr>'SITE 2020'!Area_de_impressao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antena</dc:creator>
  <cp:lastModifiedBy>Eliana Oliveira Gabriel Cabral</cp:lastModifiedBy>
  <cp:lastPrinted>2020-08-10T19:50:56Z</cp:lastPrinted>
  <dcterms:created xsi:type="dcterms:W3CDTF">2013-11-12T17:52:00Z</dcterms:created>
  <dcterms:modified xsi:type="dcterms:W3CDTF">2020-10-09T20:25:55Z</dcterms:modified>
</cp:coreProperties>
</file>